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4740" windowHeight="12340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D53147B7B6924E15ADBCB2E5E7293CEA" descr="1"/>
        <xdr:cNvPicPr/>
      </xdr:nvPicPr>
      <xdr:blipFill>
        <a:blip r:embed="rId1"/>
        <a:stretch>
          <a:fillRect/>
        </a:stretch>
      </xdr:blipFill>
      <xdr:spPr>
        <a:xfrm>
          <a:off x="0" y="0"/>
          <a:ext cx="10037445" cy="10058400"/>
        </a:xfrm>
        <a:prstGeom prst="rect">
          <a:avLst/>
        </a:prstGeom>
      </xdr:spPr>
    </xdr:pic>
  </etc:cellImage>
  <etc:cellImage>
    <xdr:pic>
      <xdr:nvPicPr>
        <xdr:cNvPr id="3" name="ID_92F95B0698334D31940590BFCC6BC097" descr="2"/>
        <xdr:cNvPicPr/>
      </xdr:nvPicPr>
      <xdr:blipFill>
        <a:blip r:embed="rId2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4" name="ID_43D8AF42C5584B5BBEC2FCA8E5EEE2EB" descr="3"/>
        <xdr:cNvPicPr/>
      </xdr:nvPicPr>
      <xdr:blipFill>
        <a:blip r:embed="rId3"/>
        <a:stretch>
          <a:fillRect/>
        </a:stretch>
      </xdr:blipFill>
      <xdr:spPr>
        <a:xfrm>
          <a:off x="0" y="0"/>
          <a:ext cx="10058400" cy="9333865"/>
        </a:xfrm>
        <a:prstGeom prst="rect">
          <a:avLst/>
        </a:prstGeom>
      </xdr:spPr>
    </xdr:pic>
  </etc:cellImage>
  <etc:cellImage>
    <xdr:pic>
      <xdr:nvPicPr>
        <xdr:cNvPr id="5" name="ID_63C1FCE07DBB4F9E8FD26B6D93117CD5" descr="4"/>
        <xdr:cNvPicPr/>
      </xdr:nvPicPr>
      <xdr:blipFill>
        <a:blip r:embed="rId4"/>
        <a:stretch>
          <a:fillRect/>
        </a:stretch>
      </xdr:blipFill>
      <xdr:spPr>
        <a:xfrm>
          <a:off x="0" y="0"/>
          <a:ext cx="10037445" cy="10058400"/>
        </a:xfrm>
        <a:prstGeom prst="rect">
          <a:avLst/>
        </a:prstGeom>
      </xdr:spPr>
    </xdr:pic>
  </etc:cellImage>
  <etc:cellImage>
    <xdr:pic>
      <xdr:nvPicPr>
        <xdr:cNvPr id="6" name="ID_779F8BC49F504BC481E3D5951C042EAF" descr="5"/>
        <xdr:cNvPicPr/>
      </xdr:nvPicPr>
      <xdr:blipFill>
        <a:blip r:embed="rId5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7" name="ID_0C474F702D7C41DD8BD9B29D55A0C178" descr="6"/>
        <xdr:cNvPicPr/>
      </xdr:nvPicPr>
      <xdr:blipFill>
        <a:blip r:embed="rId6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9" name="ID_BCA1CCFDCE7044578E3A76873726C266" descr="7"/>
        <xdr:cNvPicPr/>
      </xdr:nvPicPr>
      <xdr:blipFill>
        <a:blip r:embed="rId7"/>
        <a:stretch>
          <a:fillRect/>
        </a:stretch>
      </xdr:blipFill>
      <xdr:spPr>
        <a:xfrm>
          <a:off x="0" y="0"/>
          <a:ext cx="6904355" cy="10058400"/>
        </a:xfrm>
        <a:prstGeom prst="rect">
          <a:avLst/>
        </a:prstGeom>
      </xdr:spPr>
    </xdr:pic>
  </etc:cellImage>
  <etc:cellImage>
    <xdr:pic>
      <xdr:nvPicPr>
        <xdr:cNvPr id="10" name="ID_3C4AD11453074163B5FE940621FFDC31" descr="8"/>
        <xdr:cNvPicPr/>
      </xdr:nvPicPr>
      <xdr:blipFill>
        <a:blip r:embed="rId8"/>
        <a:stretch>
          <a:fillRect/>
        </a:stretch>
      </xdr:blipFill>
      <xdr:spPr>
        <a:xfrm>
          <a:off x="0" y="0"/>
          <a:ext cx="9418955" cy="10058400"/>
        </a:xfrm>
        <a:prstGeom prst="rect">
          <a:avLst/>
        </a:prstGeom>
      </xdr:spPr>
    </xdr:pic>
  </etc:cellImage>
  <etc:cellImage>
    <xdr:pic>
      <xdr:nvPicPr>
        <xdr:cNvPr id="11" name="ID_0668452EFF6E45F7AC6314CA3AE42C5F" descr="9"/>
        <xdr:cNvPicPr/>
      </xdr:nvPicPr>
      <xdr:blipFill>
        <a:blip r:embed="rId9"/>
        <a:stretch>
          <a:fillRect/>
        </a:stretch>
      </xdr:blipFill>
      <xdr:spPr>
        <a:xfrm>
          <a:off x="0" y="0"/>
          <a:ext cx="6437630" cy="10058400"/>
        </a:xfrm>
        <a:prstGeom prst="rect">
          <a:avLst/>
        </a:prstGeom>
      </xdr:spPr>
    </xdr:pic>
  </etc:cellImage>
  <etc:cellImage>
    <xdr:pic>
      <xdr:nvPicPr>
        <xdr:cNvPr id="12" name="ID_8A2D5ADCCD0C4FD0AA9F221AF4FE55C5" descr="10"/>
        <xdr:cNvPicPr/>
      </xdr:nvPicPr>
      <xdr:blipFill>
        <a:blip r:embed="rId10"/>
        <a:stretch>
          <a:fillRect/>
        </a:stretch>
      </xdr:blipFill>
      <xdr:spPr>
        <a:xfrm>
          <a:off x="0" y="0"/>
          <a:ext cx="5852160" cy="10059035"/>
        </a:xfrm>
        <a:prstGeom prst="rect">
          <a:avLst/>
        </a:prstGeom>
      </xdr:spPr>
    </xdr:pic>
  </etc:cellImage>
  <etc:cellImage>
    <xdr:pic>
      <xdr:nvPicPr>
        <xdr:cNvPr id="13" name="ID_6ED2B90F8393450C9959179E9A32BD27" descr="11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14" name="ID_719C2F0E816648BC98D11FA3ABCFDF3D" descr="12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9035" cy="10059035"/>
        </a:xfrm>
        <a:prstGeom prst="rect">
          <a:avLst/>
        </a:prstGeom>
      </xdr:spPr>
    </xdr:pic>
  </etc:cellImage>
  <etc:cellImage>
    <xdr:pic>
      <xdr:nvPicPr>
        <xdr:cNvPr id="15" name="ID_BD740428F0FD40C98122E8CC13044487" descr="13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" name="ID_CEEB76F51408491DA42DA01D27BB2CDA" descr="14"/>
        <xdr:cNvPicPr/>
      </xdr:nvPicPr>
      <xdr:blipFill>
        <a:blip r:embed="rId14"/>
        <a:stretch>
          <a:fillRect/>
        </a:stretch>
      </xdr:blipFill>
      <xdr:spPr>
        <a:xfrm>
          <a:off x="0" y="0"/>
          <a:ext cx="10058400" cy="8801100"/>
        </a:xfrm>
        <a:prstGeom prst="rect">
          <a:avLst/>
        </a:prstGeom>
      </xdr:spPr>
    </xdr:pic>
  </etc:cellImage>
  <etc:cellImage>
    <xdr:pic>
      <xdr:nvPicPr>
        <xdr:cNvPr id="17" name="ID_BD8FBF74D3D94F92873F3B98F46E154E" descr="15"/>
        <xdr:cNvPicPr/>
      </xdr:nvPicPr>
      <xdr:blipFill>
        <a:blip r:embed="rId15"/>
        <a:stretch>
          <a:fillRect/>
        </a:stretch>
      </xdr:blipFill>
      <xdr:spPr>
        <a:xfrm>
          <a:off x="0" y="0"/>
          <a:ext cx="7854315" cy="10058400"/>
        </a:xfrm>
        <a:prstGeom prst="rect">
          <a:avLst/>
        </a:prstGeom>
      </xdr:spPr>
    </xdr:pic>
  </etc:cellImage>
  <etc:cellImage>
    <xdr:pic>
      <xdr:nvPicPr>
        <xdr:cNvPr id="18" name="ID_6B6C7C82AF3F4E5D9B203D92D372E3D7" descr="16"/>
        <xdr:cNvPicPr/>
      </xdr:nvPicPr>
      <xdr:blipFill>
        <a:blip r:embed="rId16"/>
        <a:stretch>
          <a:fillRect/>
        </a:stretch>
      </xdr:blipFill>
      <xdr:spPr>
        <a:xfrm>
          <a:off x="0" y="0"/>
          <a:ext cx="7550785" cy="10058400"/>
        </a:xfrm>
        <a:prstGeom prst="rect">
          <a:avLst/>
        </a:prstGeom>
      </xdr:spPr>
    </xdr:pic>
  </etc:cellImage>
  <etc:cellImage>
    <xdr:pic>
      <xdr:nvPicPr>
        <xdr:cNvPr id="19" name="ID_0DC6484C18B247F9935E9F0613FF9D7C" descr="17"/>
        <xdr:cNvPicPr/>
      </xdr:nvPicPr>
      <xdr:blipFill>
        <a:blip r:embed="rId17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20" name="ID_85D8FEAABD734D37B3786B1780CC63C9" descr="18"/>
        <xdr:cNvPicPr/>
      </xdr:nvPicPr>
      <xdr:blipFill>
        <a:blip r:embed="rId18"/>
        <a:stretch>
          <a:fillRect/>
        </a:stretch>
      </xdr:blipFill>
      <xdr:spPr>
        <a:xfrm>
          <a:off x="0" y="0"/>
          <a:ext cx="8816975" cy="10058400"/>
        </a:xfrm>
        <a:prstGeom prst="rect">
          <a:avLst/>
        </a:prstGeom>
      </xdr:spPr>
    </xdr:pic>
  </etc:cellImage>
  <etc:cellImage>
    <xdr:pic>
      <xdr:nvPicPr>
        <xdr:cNvPr id="21" name="ID_C7D6D0AA23CE48D1B1BA07E2EB173CC0" descr="19"/>
        <xdr:cNvPicPr/>
      </xdr:nvPicPr>
      <xdr:blipFill>
        <a:blip r:embed="rId19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22" name="ID_1A49C6874B7C421488A4AD6ED40425C8" descr="20"/>
        <xdr:cNvPicPr/>
      </xdr:nvPicPr>
      <xdr:blipFill>
        <a:blip r:embed="rId20"/>
        <a:stretch>
          <a:fillRect/>
        </a:stretch>
      </xdr:blipFill>
      <xdr:spPr>
        <a:xfrm>
          <a:off x="0" y="0"/>
          <a:ext cx="10058400" cy="9678670"/>
        </a:xfrm>
        <a:prstGeom prst="rect">
          <a:avLst/>
        </a:prstGeom>
      </xdr:spPr>
    </xdr:pic>
  </etc:cellImage>
  <etc:cellImage>
    <xdr:pic>
      <xdr:nvPicPr>
        <xdr:cNvPr id="23" name="ID_9FC275644D344D97ADF711B07A7B2DFF" descr="21"/>
        <xdr:cNvPicPr/>
      </xdr:nvPicPr>
      <xdr:blipFill>
        <a:blip r:embed="rId21"/>
        <a:stretch>
          <a:fillRect/>
        </a:stretch>
      </xdr:blipFill>
      <xdr:spPr>
        <a:xfrm>
          <a:off x="0" y="0"/>
          <a:ext cx="10059035" cy="10059035"/>
        </a:xfrm>
        <a:prstGeom prst="rect">
          <a:avLst/>
        </a:prstGeom>
      </xdr:spPr>
    </xdr:pic>
  </etc:cellImage>
  <etc:cellImage>
    <xdr:pic>
      <xdr:nvPicPr>
        <xdr:cNvPr id="24" name="ID_2B5418388A04475983DAE433FB9F687B" descr="22"/>
        <xdr:cNvPicPr/>
      </xdr:nvPicPr>
      <xdr:blipFill>
        <a:blip r:embed="rId22"/>
        <a:stretch>
          <a:fillRect/>
        </a:stretch>
      </xdr:blipFill>
      <xdr:spPr>
        <a:xfrm>
          <a:off x="0" y="0"/>
          <a:ext cx="10058400" cy="8412480"/>
        </a:xfrm>
        <a:prstGeom prst="rect">
          <a:avLst/>
        </a:prstGeom>
      </xdr:spPr>
    </xdr:pic>
  </etc:cellImage>
  <etc:cellImage>
    <xdr:pic>
      <xdr:nvPicPr>
        <xdr:cNvPr id="25" name="ID_C47304ED5D904D25BC6BE2214FEC2DFB" descr="23"/>
        <xdr:cNvPicPr/>
      </xdr:nvPicPr>
      <xdr:blipFill>
        <a:blip r:embed="rId23"/>
        <a:stretch>
          <a:fillRect/>
        </a:stretch>
      </xdr:blipFill>
      <xdr:spPr>
        <a:xfrm>
          <a:off x="0" y="0"/>
          <a:ext cx="7452360" cy="10058400"/>
        </a:xfrm>
        <a:prstGeom prst="rect">
          <a:avLst/>
        </a:prstGeom>
      </xdr:spPr>
    </xdr:pic>
  </etc:cellImage>
  <etc:cellImage>
    <xdr:pic>
      <xdr:nvPicPr>
        <xdr:cNvPr id="26" name="ID_5AB5E2BAC8754BA992F1F4243602CB7D" descr="24"/>
        <xdr:cNvPicPr/>
      </xdr:nvPicPr>
      <xdr:blipFill>
        <a:blip r:embed="rId24"/>
        <a:stretch>
          <a:fillRect/>
        </a:stretch>
      </xdr:blipFill>
      <xdr:spPr>
        <a:xfrm>
          <a:off x="0" y="0"/>
          <a:ext cx="7651750" cy="10058400"/>
        </a:xfrm>
        <a:prstGeom prst="rect">
          <a:avLst/>
        </a:prstGeom>
      </xdr:spPr>
    </xdr:pic>
  </etc:cellImage>
  <etc:cellImage>
    <xdr:pic>
      <xdr:nvPicPr>
        <xdr:cNvPr id="27" name="ID_A93B5CD8024840F78393F045C6A37A02" descr="25"/>
        <xdr:cNvPicPr/>
      </xdr:nvPicPr>
      <xdr:blipFill>
        <a:blip r:embed="rId25"/>
        <a:stretch>
          <a:fillRect/>
        </a:stretch>
      </xdr:blipFill>
      <xdr:spPr>
        <a:xfrm>
          <a:off x="0" y="0"/>
          <a:ext cx="4750435" cy="10058400"/>
        </a:xfrm>
        <a:prstGeom prst="rect">
          <a:avLst/>
        </a:prstGeom>
      </xdr:spPr>
    </xdr:pic>
  </etc:cellImage>
  <etc:cellImage>
    <xdr:pic>
      <xdr:nvPicPr>
        <xdr:cNvPr id="28" name="ID_D5C1C6C31E0D46AD9051066258915EE6" descr="26"/>
        <xdr:cNvPicPr/>
      </xdr:nvPicPr>
      <xdr:blipFill>
        <a:blip r:embed="rId26"/>
        <a:stretch>
          <a:fillRect/>
        </a:stretch>
      </xdr:blipFill>
      <xdr:spPr>
        <a:xfrm>
          <a:off x="0" y="0"/>
          <a:ext cx="6935470" cy="10058400"/>
        </a:xfrm>
        <a:prstGeom prst="rect">
          <a:avLst/>
        </a:prstGeom>
      </xdr:spPr>
    </xdr:pic>
  </etc:cellImage>
  <etc:cellImage>
    <xdr:pic>
      <xdr:nvPicPr>
        <xdr:cNvPr id="29" name="ID_795C46F7FC7B4D8795B649851B7070F3" descr="27"/>
        <xdr:cNvPicPr/>
      </xdr:nvPicPr>
      <xdr:blipFill>
        <a:blip r:embed="rId27"/>
        <a:stretch>
          <a:fillRect/>
        </a:stretch>
      </xdr:blipFill>
      <xdr:spPr>
        <a:xfrm>
          <a:off x="0" y="0"/>
          <a:ext cx="5264150" cy="10058400"/>
        </a:xfrm>
        <a:prstGeom prst="rect">
          <a:avLst/>
        </a:prstGeom>
      </xdr:spPr>
    </xdr:pic>
  </etc:cellImage>
  <etc:cellImage>
    <xdr:pic>
      <xdr:nvPicPr>
        <xdr:cNvPr id="30" name="ID_A039F563ECBA42589F381E11C6293423" descr="28"/>
        <xdr:cNvPicPr/>
      </xdr:nvPicPr>
      <xdr:blipFill>
        <a:blip r:embed="rId28"/>
        <a:stretch>
          <a:fillRect/>
        </a:stretch>
      </xdr:blipFill>
      <xdr:spPr>
        <a:xfrm>
          <a:off x="0" y="0"/>
          <a:ext cx="10058400" cy="4892040"/>
        </a:xfrm>
        <a:prstGeom prst="rect">
          <a:avLst/>
        </a:prstGeom>
      </xdr:spPr>
    </xdr:pic>
  </etc:cellImage>
  <etc:cellImage>
    <xdr:pic>
      <xdr:nvPicPr>
        <xdr:cNvPr id="31" name="ID_CD58DE5481894DB5AD46D6C2FAC1A069" descr="29"/>
        <xdr:cNvPicPr/>
      </xdr:nvPicPr>
      <xdr:blipFill>
        <a:blip r:embed="rId2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32" name="ID_8823545249234EA8B1683250433799D7" descr="30"/>
        <xdr:cNvPicPr/>
      </xdr:nvPicPr>
      <xdr:blipFill>
        <a:blip r:embed="rId30"/>
        <a:stretch>
          <a:fillRect/>
        </a:stretch>
      </xdr:blipFill>
      <xdr:spPr>
        <a:xfrm>
          <a:off x="0" y="0"/>
          <a:ext cx="10059035" cy="10048240"/>
        </a:xfrm>
        <a:prstGeom prst="rect">
          <a:avLst/>
        </a:prstGeom>
      </xdr:spPr>
    </xdr:pic>
  </etc:cellImage>
  <etc:cellImage>
    <xdr:pic>
      <xdr:nvPicPr>
        <xdr:cNvPr id="33" name="ID_7DB8E863F42F4DF38F9D3116AC7D01F1" descr="31"/>
        <xdr:cNvPicPr/>
      </xdr:nvPicPr>
      <xdr:blipFill>
        <a:blip r:embed="rId31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34" name="ID_405A865B6D794C87A02D88F37197966F" descr="32"/>
        <xdr:cNvPicPr/>
      </xdr:nvPicPr>
      <xdr:blipFill>
        <a:blip r:embed="rId32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35" name="ID_8502C32FBD744C2DB53467D6CF622024" descr="33"/>
        <xdr:cNvPicPr/>
      </xdr:nvPicPr>
      <xdr:blipFill>
        <a:blip r:embed="rId33"/>
        <a:stretch>
          <a:fillRect/>
        </a:stretch>
      </xdr:blipFill>
      <xdr:spPr>
        <a:xfrm>
          <a:off x="0" y="0"/>
          <a:ext cx="10037445" cy="10058400"/>
        </a:xfrm>
        <a:prstGeom prst="rect">
          <a:avLst/>
        </a:prstGeom>
      </xdr:spPr>
    </xdr:pic>
  </etc:cellImage>
  <etc:cellImage>
    <xdr:pic>
      <xdr:nvPicPr>
        <xdr:cNvPr id="36" name="ID_21861ACC90DB47FC8728DABA472FA455" descr="34"/>
        <xdr:cNvPicPr/>
      </xdr:nvPicPr>
      <xdr:blipFill>
        <a:blip r:embed="rId34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37" name="ID_EF9D83F727D24F55AE2A4947E4A89C2C" descr="35"/>
        <xdr:cNvPicPr/>
      </xdr:nvPicPr>
      <xdr:blipFill>
        <a:blip r:embed="rId35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38" name="ID_29BDC046CEC140729BA44DA0F1C5DEE8" descr="36"/>
        <xdr:cNvPicPr/>
      </xdr:nvPicPr>
      <xdr:blipFill>
        <a:blip r:embed="rId36"/>
        <a:stretch>
          <a:fillRect/>
        </a:stretch>
      </xdr:blipFill>
      <xdr:spPr>
        <a:xfrm>
          <a:off x="0" y="0"/>
          <a:ext cx="10058400" cy="10048240"/>
        </a:xfrm>
        <a:prstGeom prst="rect">
          <a:avLst/>
        </a:prstGeom>
      </xdr:spPr>
    </xdr:pic>
  </etc:cellImage>
  <etc:cellImage>
    <xdr:pic>
      <xdr:nvPicPr>
        <xdr:cNvPr id="39" name="ID_806894E98CEB4F7AAC9F44160CE13178" descr="37"/>
        <xdr:cNvPicPr/>
      </xdr:nvPicPr>
      <xdr:blipFill>
        <a:blip r:embed="rId37"/>
        <a:stretch>
          <a:fillRect/>
        </a:stretch>
      </xdr:blipFill>
      <xdr:spPr>
        <a:xfrm>
          <a:off x="0" y="0"/>
          <a:ext cx="10058400" cy="10048240"/>
        </a:xfrm>
        <a:prstGeom prst="rect">
          <a:avLst/>
        </a:prstGeom>
      </xdr:spPr>
    </xdr:pic>
  </etc:cellImage>
  <etc:cellImage>
    <xdr:pic>
      <xdr:nvPicPr>
        <xdr:cNvPr id="40" name="ID_F725D8826FB845FF961BB890164BAB77" descr="38"/>
        <xdr:cNvPicPr/>
      </xdr:nvPicPr>
      <xdr:blipFill>
        <a:blip r:embed="rId38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41" name="ID_3CE36DD7BDE245C5B02D091F49D02C15" descr="39"/>
        <xdr:cNvPicPr/>
      </xdr:nvPicPr>
      <xdr:blipFill>
        <a:blip r:embed="rId39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42" name="ID_0FC4F3B8C99D4DE0952DD1CB454353FF" descr="40"/>
        <xdr:cNvPicPr/>
      </xdr:nvPicPr>
      <xdr:blipFill>
        <a:blip r:embed="rId40"/>
        <a:stretch>
          <a:fillRect/>
        </a:stretch>
      </xdr:blipFill>
      <xdr:spPr>
        <a:xfrm>
          <a:off x="0" y="0"/>
          <a:ext cx="10058400" cy="8334375"/>
        </a:xfrm>
        <a:prstGeom prst="rect">
          <a:avLst/>
        </a:prstGeom>
      </xdr:spPr>
    </xdr:pic>
  </etc:cellImage>
  <etc:cellImage>
    <xdr:pic>
      <xdr:nvPicPr>
        <xdr:cNvPr id="43" name="ID_92150D8F0C2B4A5DB45D1E4F9EED8219" descr="41"/>
        <xdr:cNvPicPr/>
      </xdr:nvPicPr>
      <xdr:blipFill>
        <a:blip r:embed="rId41"/>
        <a:stretch>
          <a:fillRect/>
        </a:stretch>
      </xdr:blipFill>
      <xdr:spPr>
        <a:xfrm>
          <a:off x="0" y="0"/>
          <a:ext cx="10058400" cy="7766050"/>
        </a:xfrm>
        <a:prstGeom prst="rect">
          <a:avLst/>
        </a:prstGeom>
      </xdr:spPr>
    </xdr:pic>
  </etc:cellImage>
  <etc:cellImage>
    <xdr:pic>
      <xdr:nvPicPr>
        <xdr:cNvPr id="44" name="ID_98A518DC19404665AA95AAA8C01F28F2" descr="42"/>
        <xdr:cNvPicPr/>
      </xdr:nvPicPr>
      <xdr:blipFill>
        <a:blip r:embed="rId42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45" name="ID_C31174B1C63D49E68EB825F1CF1897CE" descr="43"/>
        <xdr:cNvPicPr/>
      </xdr:nvPicPr>
      <xdr:blipFill>
        <a:blip r:embed="rId43"/>
        <a:stretch>
          <a:fillRect/>
        </a:stretch>
      </xdr:blipFill>
      <xdr:spPr>
        <a:xfrm>
          <a:off x="0" y="0"/>
          <a:ext cx="10058400" cy="10048240"/>
        </a:xfrm>
        <a:prstGeom prst="rect">
          <a:avLst/>
        </a:prstGeom>
      </xdr:spPr>
    </xdr:pic>
  </etc:cellImage>
  <etc:cellImage>
    <xdr:pic>
      <xdr:nvPicPr>
        <xdr:cNvPr id="46" name="ID_EFBDCD83E43B4A25BF62B259FAA51CCD" descr="44"/>
        <xdr:cNvPicPr/>
      </xdr:nvPicPr>
      <xdr:blipFill>
        <a:blip r:embed="rId44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47" name="ID_0B068B3931D943AEACC5BB0E0F913E59" descr="45"/>
        <xdr:cNvPicPr/>
      </xdr:nvPicPr>
      <xdr:blipFill>
        <a:blip r:embed="rId45"/>
        <a:stretch>
          <a:fillRect/>
        </a:stretch>
      </xdr:blipFill>
      <xdr:spPr>
        <a:xfrm>
          <a:off x="0" y="0"/>
          <a:ext cx="10058400" cy="9082405"/>
        </a:xfrm>
        <a:prstGeom prst="rect">
          <a:avLst/>
        </a:prstGeom>
      </xdr:spPr>
    </xdr:pic>
  </etc:cellImage>
  <etc:cellImage>
    <xdr:pic>
      <xdr:nvPicPr>
        <xdr:cNvPr id="48" name="ID_85715B993F0444D98B4370FC1C01452B" descr="46"/>
        <xdr:cNvPicPr/>
      </xdr:nvPicPr>
      <xdr:blipFill>
        <a:blip r:embed="rId46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49" name="ID_49993471D5D24A9E83D2AC662684A51C" descr="47"/>
        <xdr:cNvPicPr/>
      </xdr:nvPicPr>
      <xdr:blipFill>
        <a:blip r:embed="rId47"/>
        <a:stretch>
          <a:fillRect/>
        </a:stretch>
      </xdr:blipFill>
      <xdr:spPr>
        <a:xfrm>
          <a:off x="0" y="0"/>
          <a:ext cx="9734550" cy="10058400"/>
        </a:xfrm>
        <a:prstGeom prst="rect">
          <a:avLst/>
        </a:prstGeom>
      </xdr:spPr>
    </xdr:pic>
  </etc:cellImage>
  <etc:cellImage>
    <xdr:pic>
      <xdr:nvPicPr>
        <xdr:cNvPr id="50" name="ID_3CF1395855FA402DA118F7CD08512F71" descr="48"/>
        <xdr:cNvPicPr/>
      </xdr:nvPicPr>
      <xdr:blipFill>
        <a:blip r:embed="rId48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51" name="ID_4E279C189BD246A5B04D299C9ECDACCE" descr="49"/>
        <xdr:cNvPicPr/>
      </xdr:nvPicPr>
      <xdr:blipFill>
        <a:blip r:embed="rId4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52" name="ID_DF77B4EFCB154B419A3BE5746DECCA2F" descr="50"/>
        <xdr:cNvPicPr/>
      </xdr:nvPicPr>
      <xdr:blipFill>
        <a:blip r:embed="rId50"/>
        <a:stretch>
          <a:fillRect/>
        </a:stretch>
      </xdr:blipFill>
      <xdr:spPr>
        <a:xfrm>
          <a:off x="0" y="0"/>
          <a:ext cx="10059035" cy="10048240"/>
        </a:xfrm>
        <a:prstGeom prst="rect">
          <a:avLst/>
        </a:prstGeom>
      </xdr:spPr>
    </xdr:pic>
  </etc:cellImage>
  <etc:cellImage>
    <xdr:pic>
      <xdr:nvPicPr>
        <xdr:cNvPr id="53" name="ID_9B19B59102424E72AF8D2CB33BB4C41E" descr="51"/>
        <xdr:cNvPicPr/>
      </xdr:nvPicPr>
      <xdr:blipFill>
        <a:blip r:embed="rId51"/>
        <a:stretch>
          <a:fillRect/>
        </a:stretch>
      </xdr:blipFill>
      <xdr:spPr>
        <a:xfrm>
          <a:off x="0" y="0"/>
          <a:ext cx="10059035" cy="10048240"/>
        </a:xfrm>
        <a:prstGeom prst="rect">
          <a:avLst/>
        </a:prstGeom>
      </xdr:spPr>
    </xdr:pic>
  </etc:cellImage>
  <etc:cellImage>
    <xdr:pic>
      <xdr:nvPicPr>
        <xdr:cNvPr id="54" name="ID_24EB3F76744D4E19BB5E93E9C9136EAD" descr="52"/>
        <xdr:cNvPicPr/>
      </xdr:nvPicPr>
      <xdr:blipFill>
        <a:blip r:embed="rId52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55" name="ID_4CD2D6055DB844668ED68B1B5D22A0A7" descr="53"/>
        <xdr:cNvPicPr/>
      </xdr:nvPicPr>
      <xdr:blipFill>
        <a:blip r:embed="rId53"/>
        <a:stretch>
          <a:fillRect/>
        </a:stretch>
      </xdr:blipFill>
      <xdr:spPr>
        <a:xfrm>
          <a:off x="0" y="0"/>
          <a:ext cx="10037445" cy="10058400"/>
        </a:xfrm>
        <a:prstGeom prst="rect">
          <a:avLst/>
        </a:prstGeom>
      </xdr:spPr>
    </xdr:pic>
  </etc:cellImage>
  <etc:cellImage>
    <xdr:pic>
      <xdr:nvPicPr>
        <xdr:cNvPr id="56" name="ID_97A45400B64446FF85983429C4584A97" descr="54"/>
        <xdr:cNvPicPr/>
      </xdr:nvPicPr>
      <xdr:blipFill>
        <a:blip r:embed="rId54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57" name="ID_5F28D67220BD439AB3A5214E7D7CC1CA" descr="55"/>
        <xdr:cNvPicPr/>
      </xdr:nvPicPr>
      <xdr:blipFill>
        <a:blip r:embed="rId55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58" name="ID_33F480CDBCE9443CBCF8531C8467324B" descr="56"/>
        <xdr:cNvPicPr/>
      </xdr:nvPicPr>
      <xdr:blipFill>
        <a:blip r:embed="rId56"/>
        <a:stretch>
          <a:fillRect/>
        </a:stretch>
      </xdr:blipFill>
      <xdr:spPr>
        <a:xfrm>
          <a:off x="0" y="0"/>
          <a:ext cx="10059035" cy="10059035"/>
        </a:xfrm>
        <a:prstGeom prst="rect">
          <a:avLst/>
        </a:prstGeom>
      </xdr:spPr>
    </xdr:pic>
  </etc:cellImage>
  <etc:cellImage>
    <xdr:pic>
      <xdr:nvPicPr>
        <xdr:cNvPr id="59" name="ID_1A950A9B2EAD45639C9BB44EFB16D302" descr="57"/>
        <xdr:cNvPicPr/>
      </xdr:nvPicPr>
      <xdr:blipFill>
        <a:blip r:embed="rId57"/>
        <a:stretch>
          <a:fillRect/>
        </a:stretch>
      </xdr:blipFill>
      <xdr:spPr>
        <a:xfrm>
          <a:off x="0" y="0"/>
          <a:ext cx="9238615" cy="10058400"/>
        </a:xfrm>
        <a:prstGeom prst="rect">
          <a:avLst/>
        </a:prstGeom>
      </xdr:spPr>
    </xdr:pic>
  </etc:cellImage>
  <etc:cellImage>
    <xdr:pic>
      <xdr:nvPicPr>
        <xdr:cNvPr id="60" name="ID_B0B8016FBDBA4A80B7CD8D056673975E" descr="58"/>
        <xdr:cNvPicPr/>
      </xdr:nvPicPr>
      <xdr:blipFill>
        <a:blip r:embed="rId58"/>
        <a:stretch>
          <a:fillRect/>
        </a:stretch>
      </xdr:blipFill>
      <xdr:spPr>
        <a:xfrm>
          <a:off x="0" y="0"/>
          <a:ext cx="10059035" cy="10059035"/>
        </a:xfrm>
        <a:prstGeom prst="rect">
          <a:avLst/>
        </a:prstGeom>
      </xdr:spPr>
    </xdr:pic>
  </etc:cellImage>
  <etc:cellImage>
    <xdr:pic>
      <xdr:nvPicPr>
        <xdr:cNvPr id="61" name="ID_00331C9FB7DA411EB56CBF8337122239" descr="59"/>
        <xdr:cNvPicPr/>
      </xdr:nvPicPr>
      <xdr:blipFill>
        <a:blip r:embed="rId59"/>
        <a:stretch>
          <a:fillRect/>
        </a:stretch>
      </xdr:blipFill>
      <xdr:spPr>
        <a:xfrm>
          <a:off x="0" y="0"/>
          <a:ext cx="10059035" cy="10048240"/>
        </a:xfrm>
        <a:prstGeom prst="rect">
          <a:avLst/>
        </a:prstGeom>
      </xdr:spPr>
    </xdr:pic>
  </etc:cellImage>
  <etc:cellImage>
    <xdr:pic>
      <xdr:nvPicPr>
        <xdr:cNvPr id="62" name="ID_4E021418D4C74EAD9BA73D50E104D7F3" descr="60"/>
        <xdr:cNvPicPr/>
      </xdr:nvPicPr>
      <xdr:blipFill>
        <a:blip r:embed="rId60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63" name="ID_78CD75DF26AB486F8DCAE62B3523ADDD" descr="61"/>
        <xdr:cNvPicPr/>
      </xdr:nvPicPr>
      <xdr:blipFill>
        <a:blip r:embed="rId61"/>
        <a:stretch>
          <a:fillRect/>
        </a:stretch>
      </xdr:blipFill>
      <xdr:spPr>
        <a:xfrm>
          <a:off x="0" y="0"/>
          <a:ext cx="10058400" cy="10037445"/>
        </a:xfrm>
        <a:prstGeom prst="rect">
          <a:avLst/>
        </a:prstGeom>
      </xdr:spPr>
    </xdr:pic>
  </etc:cellImage>
  <etc:cellImage>
    <xdr:pic>
      <xdr:nvPicPr>
        <xdr:cNvPr id="64" name="ID_54336870A5AB492DB83D1D9C285D2CF4" descr="62"/>
        <xdr:cNvPicPr/>
      </xdr:nvPicPr>
      <xdr:blipFill>
        <a:blip r:embed="rId62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65" name="ID_7F4C59AA5D52446B8F2BB9BEAD377D8F" descr="63"/>
        <xdr:cNvPicPr/>
      </xdr:nvPicPr>
      <xdr:blipFill>
        <a:blip r:embed="rId63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66" name="ID_6031F317D2FF4A42861B37D81AE3A736" descr="64"/>
        <xdr:cNvPicPr/>
      </xdr:nvPicPr>
      <xdr:blipFill>
        <a:blip r:embed="rId64"/>
        <a:stretch>
          <a:fillRect/>
        </a:stretch>
      </xdr:blipFill>
      <xdr:spPr>
        <a:xfrm>
          <a:off x="0" y="0"/>
          <a:ext cx="10058400" cy="10048240"/>
        </a:xfrm>
        <a:prstGeom prst="rect">
          <a:avLst/>
        </a:prstGeom>
      </xdr:spPr>
    </xdr:pic>
  </etc:cellImage>
  <etc:cellImage>
    <xdr:pic>
      <xdr:nvPicPr>
        <xdr:cNvPr id="67" name="ID_9F9476600B514DB0822DAA4B9735A4DC" descr="65"/>
        <xdr:cNvPicPr/>
      </xdr:nvPicPr>
      <xdr:blipFill>
        <a:blip r:embed="rId65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68" name="ID_A3D58CACAE8C409D9B8C553B5CA5A5DD" descr="66"/>
        <xdr:cNvPicPr/>
      </xdr:nvPicPr>
      <xdr:blipFill>
        <a:blip r:embed="rId66"/>
        <a:stretch>
          <a:fillRect/>
        </a:stretch>
      </xdr:blipFill>
      <xdr:spPr>
        <a:xfrm>
          <a:off x="0" y="0"/>
          <a:ext cx="10058400" cy="10048240"/>
        </a:xfrm>
        <a:prstGeom prst="rect">
          <a:avLst/>
        </a:prstGeom>
      </xdr:spPr>
    </xdr:pic>
  </etc:cellImage>
  <etc:cellImage>
    <xdr:pic>
      <xdr:nvPicPr>
        <xdr:cNvPr id="69" name="ID_162D8210A8874C94B3CE956B34AACB2F" descr="67"/>
        <xdr:cNvPicPr/>
      </xdr:nvPicPr>
      <xdr:blipFill>
        <a:blip r:embed="rId67"/>
        <a:stretch>
          <a:fillRect/>
        </a:stretch>
      </xdr:blipFill>
      <xdr:spPr>
        <a:xfrm>
          <a:off x="0" y="0"/>
          <a:ext cx="10048240" cy="10059035"/>
        </a:xfrm>
        <a:prstGeom prst="rect">
          <a:avLst/>
        </a:prstGeom>
      </xdr:spPr>
    </xdr:pic>
  </etc:cellImage>
  <etc:cellImage>
    <xdr:pic>
      <xdr:nvPicPr>
        <xdr:cNvPr id="70" name="ID_6F38AFACF82F4560865CB684EB3E3709" descr="68"/>
        <xdr:cNvPicPr/>
      </xdr:nvPicPr>
      <xdr:blipFill>
        <a:blip r:embed="rId68"/>
        <a:stretch>
          <a:fillRect/>
        </a:stretch>
      </xdr:blipFill>
      <xdr:spPr>
        <a:xfrm>
          <a:off x="0" y="0"/>
          <a:ext cx="10059035" cy="10059035"/>
        </a:xfrm>
        <a:prstGeom prst="rect">
          <a:avLst/>
        </a:prstGeom>
      </xdr:spPr>
    </xdr:pic>
  </etc:cellImage>
  <etc:cellImage>
    <xdr:pic>
      <xdr:nvPicPr>
        <xdr:cNvPr id="71" name="ID_418D3626167E45D7A588F3A56B4FCCFD" descr="69"/>
        <xdr:cNvPicPr/>
      </xdr:nvPicPr>
      <xdr:blipFill>
        <a:blip r:embed="rId69"/>
        <a:stretch>
          <a:fillRect/>
        </a:stretch>
      </xdr:blipFill>
      <xdr:spPr>
        <a:xfrm>
          <a:off x="0" y="0"/>
          <a:ext cx="10058400" cy="6376670"/>
        </a:xfrm>
        <a:prstGeom prst="rect">
          <a:avLst/>
        </a:prstGeom>
      </xdr:spPr>
    </xdr:pic>
  </etc:cellImage>
  <etc:cellImage>
    <xdr:pic>
      <xdr:nvPicPr>
        <xdr:cNvPr id="72" name="ID_C169AB3BDAD548F59BE74BA18B02F160" descr="70"/>
        <xdr:cNvPicPr/>
      </xdr:nvPicPr>
      <xdr:blipFill>
        <a:blip r:embed="rId70"/>
        <a:stretch>
          <a:fillRect/>
        </a:stretch>
      </xdr:blipFill>
      <xdr:spPr>
        <a:xfrm>
          <a:off x="0" y="0"/>
          <a:ext cx="10059035" cy="10059035"/>
        </a:xfrm>
        <a:prstGeom prst="rect">
          <a:avLst/>
        </a:prstGeom>
      </xdr:spPr>
    </xdr:pic>
  </etc:cellImage>
  <etc:cellImage>
    <xdr:pic>
      <xdr:nvPicPr>
        <xdr:cNvPr id="73" name="ID_E595B6EE51FE48F8AE9877EF2821C2EB" descr="71"/>
        <xdr:cNvPicPr/>
      </xdr:nvPicPr>
      <xdr:blipFill>
        <a:blip r:embed="rId71"/>
        <a:stretch>
          <a:fillRect/>
        </a:stretch>
      </xdr:blipFill>
      <xdr:spPr>
        <a:xfrm>
          <a:off x="0" y="0"/>
          <a:ext cx="10058400" cy="8184515"/>
        </a:xfrm>
        <a:prstGeom prst="rect">
          <a:avLst/>
        </a:prstGeom>
      </xdr:spPr>
    </xdr:pic>
  </etc:cellImage>
  <etc:cellImage>
    <xdr:pic>
      <xdr:nvPicPr>
        <xdr:cNvPr id="74" name="ID_D1F3C335309048D095138A609E7BE10C" descr="72"/>
        <xdr:cNvPicPr/>
      </xdr:nvPicPr>
      <xdr:blipFill>
        <a:blip r:embed="rId72"/>
        <a:stretch>
          <a:fillRect/>
        </a:stretch>
      </xdr:blipFill>
      <xdr:spPr>
        <a:xfrm>
          <a:off x="0" y="0"/>
          <a:ext cx="9762490" cy="10058400"/>
        </a:xfrm>
        <a:prstGeom prst="rect">
          <a:avLst/>
        </a:prstGeom>
      </xdr:spPr>
    </xdr:pic>
  </etc:cellImage>
  <etc:cellImage>
    <xdr:pic>
      <xdr:nvPicPr>
        <xdr:cNvPr id="75" name="ID_E9BAC12CD8C44B649FB08310F4F513D7" descr="73"/>
        <xdr:cNvPicPr/>
      </xdr:nvPicPr>
      <xdr:blipFill>
        <a:blip r:embed="rId73"/>
        <a:stretch>
          <a:fillRect/>
        </a:stretch>
      </xdr:blipFill>
      <xdr:spPr>
        <a:xfrm>
          <a:off x="0" y="0"/>
          <a:ext cx="10059035" cy="10048240"/>
        </a:xfrm>
        <a:prstGeom prst="rect">
          <a:avLst/>
        </a:prstGeom>
      </xdr:spPr>
    </xdr:pic>
  </etc:cellImage>
  <etc:cellImage>
    <xdr:pic>
      <xdr:nvPicPr>
        <xdr:cNvPr id="76" name="ID_EB6372155AE644CC90AF16E578ACE477" descr="74"/>
        <xdr:cNvPicPr/>
      </xdr:nvPicPr>
      <xdr:blipFill>
        <a:blip r:embed="rId74"/>
        <a:stretch>
          <a:fillRect/>
        </a:stretch>
      </xdr:blipFill>
      <xdr:spPr>
        <a:xfrm>
          <a:off x="0" y="0"/>
          <a:ext cx="10058400" cy="10037445"/>
        </a:xfrm>
        <a:prstGeom prst="rect">
          <a:avLst/>
        </a:prstGeom>
      </xdr:spPr>
    </xdr:pic>
  </etc:cellImage>
  <etc:cellImage>
    <xdr:pic>
      <xdr:nvPicPr>
        <xdr:cNvPr id="77" name="ID_55FA2EF512834E9788E72BB6EF5C8D34" descr="75"/>
        <xdr:cNvPicPr/>
      </xdr:nvPicPr>
      <xdr:blipFill>
        <a:blip r:embed="rId75"/>
        <a:stretch>
          <a:fillRect/>
        </a:stretch>
      </xdr:blipFill>
      <xdr:spPr>
        <a:xfrm>
          <a:off x="0" y="0"/>
          <a:ext cx="10058400" cy="10037445"/>
        </a:xfrm>
        <a:prstGeom prst="rect">
          <a:avLst/>
        </a:prstGeom>
      </xdr:spPr>
    </xdr:pic>
  </etc:cellImage>
  <etc:cellImage>
    <xdr:pic>
      <xdr:nvPicPr>
        <xdr:cNvPr id="78" name="ID_0D51885191744B739BC6F2E7C0B64DCF" descr="76"/>
        <xdr:cNvPicPr/>
      </xdr:nvPicPr>
      <xdr:blipFill>
        <a:blip r:embed="rId76"/>
        <a:stretch>
          <a:fillRect/>
        </a:stretch>
      </xdr:blipFill>
      <xdr:spPr>
        <a:xfrm>
          <a:off x="0" y="0"/>
          <a:ext cx="8319135" cy="10058400"/>
        </a:xfrm>
        <a:prstGeom prst="rect">
          <a:avLst/>
        </a:prstGeom>
      </xdr:spPr>
    </xdr:pic>
  </etc:cellImage>
  <etc:cellImage>
    <xdr:pic>
      <xdr:nvPicPr>
        <xdr:cNvPr id="79" name="ID_B3B89682E00E4A4E8C13C85767C39E30" descr="77"/>
        <xdr:cNvPicPr/>
      </xdr:nvPicPr>
      <xdr:blipFill>
        <a:blip r:embed="rId77"/>
        <a:stretch>
          <a:fillRect/>
        </a:stretch>
      </xdr:blipFill>
      <xdr:spPr>
        <a:xfrm>
          <a:off x="0" y="0"/>
          <a:ext cx="8714740" cy="10058400"/>
        </a:xfrm>
        <a:prstGeom prst="rect">
          <a:avLst/>
        </a:prstGeom>
      </xdr:spPr>
    </xdr:pic>
  </etc:cellImage>
  <etc:cellImage>
    <xdr:pic>
      <xdr:nvPicPr>
        <xdr:cNvPr id="80" name="ID_74870218001F44FEB7E956770CD95D48" descr="78"/>
        <xdr:cNvPicPr/>
      </xdr:nvPicPr>
      <xdr:blipFill>
        <a:blip r:embed="rId78"/>
        <a:stretch>
          <a:fillRect/>
        </a:stretch>
      </xdr:blipFill>
      <xdr:spPr>
        <a:xfrm>
          <a:off x="0" y="0"/>
          <a:ext cx="10058400" cy="10037445"/>
        </a:xfrm>
        <a:prstGeom prst="rect">
          <a:avLst/>
        </a:prstGeom>
      </xdr:spPr>
    </xdr:pic>
  </etc:cellImage>
  <etc:cellImage>
    <xdr:pic>
      <xdr:nvPicPr>
        <xdr:cNvPr id="81" name="ID_8CE1AB957E3F47C18A4CB0CD1E1CA054" descr="79"/>
        <xdr:cNvPicPr/>
      </xdr:nvPicPr>
      <xdr:blipFill>
        <a:blip r:embed="rId79"/>
        <a:stretch>
          <a:fillRect/>
        </a:stretch>
      </xdr:blipFill>
      <xdr:spPr>
        <a:xfrm>
          <a:off x="0" y="0"/>
          <a:ext cx="10058400" cy="7856220"/>
        </a:xfrm>
        <a:prstGeom prst="rect">
          <a:avLst/>
        </a:prstGeom>
      </xdr:spPr>
    </xdr:pic>
  </etc:cellImage>
  <etc:cellImage>
    <xdr:pic>
      <xdr:nvPicPr>
        <xdr:cNvPr id="82" name="ID_70A89FADBB904EFC870C1FCA2203308C" descr="80"/>
        <xdr:cNvPicPr/>
      </xdr:nvPicPr>
      <xdr:blipFill>
        <a:blip r:embed="rId80"/>
        <a:stretch>
          <a:fillRect/>
        </a:stretch>
      </xdr:blipFill>
      <xdr:spPr>
        <a:xfrm>
          <a:off x="0" y="0"/>
          <a:ext cx="10058400" cy="10037445"/>
        </a:xfrm>
        <a:prstGeom prst="rect">
          <a:avLst/>
        </a:prstGeom>
      </xdr:spPr>
    </xdr:pic>
  </etc:cellImage>
  <etc:cellImage>
    <xdr:pic>
      <xdr:nvPicPr>
        <xdr:cNvPr id="83" name="ID_BEFCBB72CDD24C70AD4C881896CE1EC4" descr="81"/>
        <xdr:cNvPicPr/>
      </xdr:nvPicPr>
      <xdr:blipFill>
        <a:blip r:embed="rId81"/>
        <a:stretch>
          <a:fillRect/>
        </a:stretch>
      </xdr:blipFill>
      <xdr:spPr>
        <a:xfrm>
          <a:off x="0" y="0"/>
          <a:ext cx="10058400" cy="6134100"/>
        </a:xfrm>
        <a:prstGeom prst="rect">
          <a:avLst/>
        </a:prstGeom>
      </xdr:spPr>
    </xdr:pic>
  </etc:cellImage>
  <etc:cellImage>
    <xdr:pic>
      <xdr:nvPicPr>
        <xdr:cNvPr id="84" name="ID_A95F928F43424F77A4CE6E621F92EBCC" descr="82"/>
        <xdr:cNvPicPr/>
      </xdr:nvPicPr>
      <xdr:blipFill>
        <a:blip r:embed="rId82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85" name="ID_E4CA5F6014C34C09AF73502E41EA686C" descr="83"/>
        <xdr:cNvPicPr/>
      </xdr:nvPicPr>
      <xdr:blipFill>
        <a:blip r:embed="rId83"/>
        <a:stretch>
          <a:fillRect/>
        </a:stretch>
      </xdr:blipFill>
      <xdr:spPr>
        <a:xfrm>
          <a:off x="0" y="0"/>
          <a:ext cx="10048240" cy="10058400"/>
        </a:xfrm>
        <a:prstGeom prst="rect">
          <a:avLst/>
        </a:prstGeom>
      </xdr:spPr>
    </xdr:pic>
  </etc:cellImage>
  <etc:cellImage>
    <xdr:pic>
      <xdr:nvPicPr>
        <xdr:cNvPr id="86" name="ID_DFCC012F13AC417592325A3F30BD782A" descr="84"/>
        <xdr:cNvPicPr/>
      </xdr:nvPicPr>
      <xdr:blipFill>
        <a:blip r:embed="rId84"/>
        <a:stretch>
          <a:fillRect/>
        </a:stretch>
      </xdr:blipFill>
      <xdr:spPr>
        <a:xfrm>
          <a:off x="0" y="0"/>
          <a:ext cx="10058400" cy="10048240"/>
        </a:xfrm>
        <a:prstGeom prst="rect">
          <a:avLst/>
        </a:prstGeom>
      </xdr:spPr>
    </xdr:pic>
  </etc:cellImage>
  <etc:cellImage>
    <xdr:pic>
      <xdr:nvPicPr>
        <xdr:cNvPr id="87" name="ID_3BD57486970F412B809885F1F6F8795A" descr="85"/>
        <xdr:cNvPicPr/>
      </xdr:nvPicPr>
      <xdr:blipFill>
        <a:blip r:embed="rId85"/>
        <a:stretch>
          <a:fillRect/>
        </a:stretch>
      </xdr:blipFill>
      <xdr:spPr>
        <a:xfrm>
          <a:off x="0" y="0"/>
          <a:ext cx="10058400" cy="9417685"/>
        </a:xfrm>
        <a:prstGeom prst="rect">
          <a:avLst/>
        </a:prstGeom>
      </xdr:spPr>
    </xdr:pic>
  </etc:cellImage>
  <etc:cellImage>
    <xdr:pic>
      <xdr:nvPicPr>
        <xdr:cNvPr id="88" name="ID_A562BFD6166C445CBAEF6D0E06B23873" descr="86"/>
        <xdr:cNvPicPr/>
      </xdr:nvPicPr>
      <xdr:blipFill>
        <a:blip r:embed="rId86"/>
        <a:stretch>
          <a:fillRect/>
        </a:stretch>
      </xdr:blipFill>
      <xdr:spPr>
        <a:xfrm>
          <a:off x="0" y="0"/>
          <a:ext cx="10059035" cy="10059035"/>
        </a:xfrm>
        <a:prstGeom prst="rect">
          <a:avLst/>
        </a:prstGeom>
      </xdr:spPr>
    </xdr:pic>
  </etc:cellImage>
  <etc:cellImage>
    <xdr:pic>
      <xdr:nvPicPr>
        <xdr:cNvPr id="89" name="ID_8C1249DF3C974277B38C490AD10C424D" descr="87"/>
        <xdr:cNvPicPr/>
      </xdr:nvPicPr>
      <xdr:blipFill>
        <a:blip r:embed="rId87"/>
        <a:stretch>
          <a:fillRect/>
        </a:stretch>
      </xdr:blipFill>
      <xdr:spPr>
        <a:xfrm>
          <a:off x="0" y="0"/>
          <a:ext cx="8554085" cy="10058400"/>
        </a:xfrm>
        <a:prstGeom prst="rect">
          <a:avLst/>
        </a:prstGeom>
      </xdr:spPr>
    </xdr:pic>
  </etc:cellImage>
  <etc:cellImage>
    <xdr:pic>
      <xdr:nvPicPr>
        <xdr:cNvPr id="90" name="ID_8BF73814941B4493A2D699B636AA6BB1" descr="88"/>
        <xdr:cNvPicPr/>
      </xdr:nvPicPr>
      <xdr:blipFill>
        <a:blip r:embed="rId88"/>
        <a:stretch>
          <a:fillRect/>
        </a:stretch>
      </xdr:blipFill>
      <xdr:spPr>
        <a:xfrm>
          <a:off x="0" y="0"/>
          <a:ext cx="7434580" cy="10058400"/>
        </a:xfrm>
        <a:prstGeom prst="rect">
          <a:avLst/>
        </a:prstGeom>
      </xdr:spPr>
    </xdr:pic>
  </etc:cellImage>
  <etc:cellImage>
    <xdr:pic>
      <xdr:nvPicPr>
        <xdr:cNvPr id="91" name="ID_0E63EEE936B7453DA9C58126990F3BE9" descr="89"/>
        <xdr:cNvPicPr/>
      </xdr:nvPicPr>
      <xdr:blipFill>
        <a:blip r:embed="rId89"/>
        <a:stretch>
          <a:fillRect/>
        </a:stretch>
      </xdr:blipFill>
      <xdr:spPr>
        <a:xfrm>
          <a:off x="0" y="0"/>
          <a:ext cx="10058400" cy="4888230"/>
        </a:xfrm>
        <a:prstGeom prst="rect">
          <a:avLst/>
        </a:prstGeom>
      </xdr:spPr>
    </xdr:pic>
  </etc:cellImage>
  <etc:cellImage>
    <xdr:pic>
      <xdr:nvPicPr>
        <xdr:cNvPr id="92" name="ID_A9992F867BEB40F2AA8044FAE445C59C" descr="90"/>
        <xdr:cNvPicPr/>
      </xdr:nvPicPr>
      <xdr:blipFill>
        <a:blip r:embed="rId90"/>
        <a:stretch>
          <a:fillRect/>
        </a:stretch>
      </xdr:blipFill>
      <xdr:spPr>
        <a:xfrm>
          <a:off x="0" y="0"/>
          <a:ext cx="10058400" cy="9933305"/>
        </a:xfrm>
        <a:prstGeom prst="rect">
          <a:avLst/>
        </a:prstGeom>
      </xdr:spPr>
    </xdr:pic>
  </etc:cellImage>
  <etc:cellImage>
    <xdr:pic>
      <xdr:nvPicPr>
        <xdr:cNvPr id="93" name="ID_82FE2EAE0BCB42B8BAC2AD53CCA803FE" descr="91"/>
        <xdr:cNvPicPr/>
      </xdr:nvPicPr>
      <xdr:blipFill>
        <a:blip r:embed="rId91"/>
        <a:stretch>
          <a:fillRect/>
        </a:stretch>
      </xdr:blipFill>
      <xdr:spPr>
        <a:xfrm>
          <a:off x="0" y="0"/>
          <a:ext cx="10058400" cy="8477885"/>
        </a:xfrm>
        <a:prstGeom prst="rect">
          <a:avLst/>
        </a:prstGeom>
      </xdr:spPr>
    </xdr:pic>
  </etc:cellImage>
  <etc:cellImage>
    <xdr:pic>
      <xdr:nvPicPr>
        <xdr:cNvPr id="94" name="ID_4F6DD4A5898640E7A5F04779C9890A9D" descr="92"/>
        <xdr:cNvPicPr/>
      </xdr:nvPicPr>
      <xdr:blipFill>
        <a:blip r:embed="rId92"/>
        <a:stretch>
          <a:fillRect/>
        </a:stretch>
      </xdr:blipFill>
      <xdr:spPr>
        <a:xfrm>
          <a:off x="0" y="0"/>
          <a:ext cx="10058400" cy="6923405"/>
        </a:xfrm>
        <a:prstGeom prst="rect">
          <a:avLst/>
        </a:prstGeom>
      </xdr:spPr>
    </xdr:pic>
  </etc:cellImage>
  <etc:cellImage>
    <xdr:pic>
      <xdr:nvPicPr>
        <xdr:cNvPr id="95" name="ID_8DD13BFDD6554D1487217B82D4941A24" descr="93"/>
        <xdr:cNvPicPr/>
      </xdr:nvPicPr>
      <xdr:blipFill>
        <a:blip r:embed="rId93"/>
        <a:stretch>
          <a:fillRect/>
        </a:stretch>
      </xdr:blipFill>
      <xdr:spPr>
        <a:xfrm>
          <a:off x="0" y="0"/>
          <a:ext cx="10058400" cy="8540750"/>
        </a:xfrm>
        <a:prstGeom prst="rect">
          <a:avLst/>
        </a:prstGeom>
      </xdr:spPr>
    </xdr:pic>
  </etc:cellImage>
  <etc:cellImage>
    <xdr:pic>
      <xdr:nvPicPr>
        <xdr:cNvPr id="96" name="ID_BCB05348B76E42029306134E6D102492" descr="94"/>
        <xdr:cNvPicPr/>
      </xdr:nvPicPr>
      <xdr:blipFill>
        <a:blip r:embed="rId94"/>
        <a:stretch>
          <a:fillRect/>
        </a:stretch>
      </xdr:blipFill>
      <xdr:spPr>
        <a:xfrm>
          <a:off x="0" y="0"/>
          <a:ext cx="8928100" cy="10058400"/>
        </a:xfrm>
        <a:prstGeom prst="rect">
          <a:avLst/>
        </a:prstGeom>
      </xdr:spPr>
    </xdr:pic>
  </etc:cellImage>
  <etc:cellImage>
    <xdr:pic>
      <xdr:nvPicPr>
        <xdr:cNvPr id="97" name="ID_21A921ED3FA44D469EDEC5A61B1E7F79" descr="95"/>
        <xdr:cNvPicPr/>
      </xdr:nvPicPr>
      <xdr:blipFill>
        <a:blip r:embed="rId95"/>
        <a:stretch>
          <a:fillRect/>
        </a:stretch>
      </xdr:blipFill>
      <xdr:spPr>
        <a:xfrm>
          <a:off x="0" y="0"/>
          <a:ext cx="6797675" cy="10058400"/>
        </a:xfrm>
        <a:prstGeom prst="rect">
          <a:avLst/>
        </a:prstGeom>
      </xdr:spPr>
    </xdr:pic>
  </etc:cellImage>
  <etc:cellImage>
    <xdr:pic>
      <xdr:nvPicPr>
        <xdr:cNvPr id="98" name="ID_28F5B0AB7289458CBB47FE8B6E034BE1" descr="96"/>
        <xdr:cNvPicPr/>
      </xdr:nvPicPr>
      <xdr:blipFill>
        <a:blip r:embed="rId96"/>
        <a:stretch>
          <a:fillRect/>
        </a:stretch>
      </xdr:blipFill>
      <xdr:spPr>
        <a:xfrm>
          <a:off x="0" y="0"/>
          <a:ext cx="10058400" cy="7439660"/>
        </a:xfrm>
        <a:prstGeom prst="rect">
          <a:avLst/>
        </a:prstGeom>
      </xdr:spPr>
    </xdr:pic>
  </etc:cellImage>
  <etc:cellImage>
    <xdr:pic>
      <xdr:nvPicPr>
        <xdr:cNvPr id="99" name="ID_0BBB71FC7E4A46B8A076B11C19FDB45A" descr="97"/>
        <xdr:cNvPicPr/>
      </xdr:nvPicPr>
      <xdr:blipFill>
        <a:blip r:embed="rId97"/>
        <a:stretch>
          <a:fillRect/>
        </a:stretch>
      </xdr:blipFill>
      <xdr:spPr>
        <a:xfrm>
          <a:off x="0" y="0"/>
          <a:ext cx="8024495" cy="10058400"/>
        </a:xfrm>
        <a:prstGeom prst="rect">
          <a:avLst/>
        </a:prstGeom>
      </xdr:spPr>
    </xdr:pic>
  </etc:cellImage>
  <etc:cellImage>
    <xdr:pic>
      <xdr:nvPicPr>
        <xdr:cNvPr id="100" name="ID_28279F0AFBA14F47BF70ACE2BD2CDDF3" descr="98"/>
        <xdr:cNvPicPr/>
      </xdr:nvPicPr>
      <xdr:blipFill>
        <a:blip r:embed="rId98"/>
        <a:stretch>
          <a:fillRect/>
        </a:stretch>
      </xdr:blipFill>
      <xdr:spPr>
        <a:xfrm>
          <a:off x="0" y="0"/>
          <a:ext cx="7922895" cy="10058400"/>
        </a:xfrm>
        <a:prstGeom prst="rect">
          <a:avLst/>
        </a:prstGeom>
      </xdr:spPr>
    </xdr:pic>
  </etc:cellImage>
  <etc:cellImage>
    <xdr:pic>
      <xdr:nvPicPr>
        <xdr:cNvPr id="101" name="ID_C5A4B757013749FE97C0091EDF7B02BA" descr="99"/>
        <xdr:cNvPicPr/>
      </xdr:nvPicPr>
      <xdr:blipFill>
        <a:blip r:embed="rId99"/>
        <a:stretch>
          <a:fillRect/>
        </a:stretch>
      </xdr:blipFill>
      <xdr:spPr>
        <a:xfrm>
          <a:off x="0" y="0"/>
          <a:ext cx="10059035" cy="10048240"/>
        </a:xfrm>
        <a:prstGeom prst="rect">
          <a:avLst/>
        </a:prstGeom>
      </xdr:spPr>
    </xdr:pic>
  </etc:cellImage>
  <etc:cellImage>
    <xdr:pic>
      <xdr:nvPicPr>
        <xdr:cNvPr id="102" name="ID_F6536D90EC3D49A691E4737C38389457" descr="100"/>
        <xdr:cNvPicPr/>
      </xdr:nvPicPr>
      <xdr:blipFill>
        <a:blip r:embed="rId100"/>
        <a:stretch>
          <a:fillRect/>
        </a:stretch>
      </xdr:blipFill>
      <xdr:spPr>
        <a:xfrm>
          <a:off x="0" y="0"/>
          <a:ext cx="10058400" cy="891286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<sst xmlns="http://schemas.openxmlformats.org/spreadsheetml/2006/main" count="607" uniqueCount="440">
  <si>
    <t>篇章</t>
  </si>
  <si>
    <t>名字</t>
  </si>
  <si>
    <t>原文</t>
  </si>
  <si>
    <t>出處</t>
  </si>
  <si>
    <t>譯釋</t>
  </si>
  <si>
    <t>圖片</t>
  </si>
  <si>
    <t>形容</t>
  </si>
  <si>
    <t>神祇篇</t>
  </si>
  <si>
    <t>⿓⾝⼈⾯神</t>
  </si>
  <si>
    <t>凡南次三經之⾸，⾃天虞之⼭以⾄南禺之⼭，凡⼀⼗四⼭，
六千五百三⼗⾥。
其神皆⿓⾝⽽⼈⾯。
其祠皆⼀⽩狗祈，糈⽤稌。
——《⼭海經·⼭經·南次三經》</t>
  </si>
  <si>
    <t>《⼭海經·⼭經·南次三經》</t>
  </si>
  <si>
    <t>南⽅的第三列⼭系，從天虞⼭到南禺⼭，共⼗四座⼭，⾏經六千五百
三⼗⾥。這⼗四座⼭⼭神的樣⼦都是⿓的⾝⼦⼈的臉。祭祀這些⼭神
的時候，要殺⼀條⽩狗作為供品，祭祀⽤的⽶都是從稻⽶中精選出來
的粳⽶。
⽤⽩狗⾎塗抹祭祀⽤的祭器是⼀種古禮，⽽⿊狗⾎則有辟邪功效，亦
古已有之。</t>
  </si>
  <si>
    <t>|⿓⾝⽽⼈⾯，司天虞⼭⾄南禺⼭凡⼀⼗四⼭。|</t>
  </si>
  <si>
    <t>⿎</t>
  </si>
  <si>
    <t>又西北四百⼆⼗⾥，⽈鐘⼭，其⼦⽈⿎，其狀如⼈⾯⽽⿓⾝，是與欽
鴀殺葆江於崑崙之陽，帝乃戮之鐘⼭之東⽈鰩崖。
欽鴀化為⼤鶚，其狀如雕⽽⿊⽂⽩⾸，⾚喙⽽虎⽖，其⾳如晨鵠，⾒
則有⼤兵。
⿎亦化為鵕⿃，其狀如鴟，⾚⾜⽽直喙，⿈⽂⽽⽩⾸，其⾳如鵠，⾒
則其⾢⼤旱。
——《⼭海經·⼭經·西次三經》</t>
  </si>
  <si>
    <t>《⼭海經·⼭經·西次三經》</t>
  </si>
  <si>
    <t>《西次三經》記載，從峚⼭向西北四百⼆⼗⾥，是鐘⼭。鐘⼭⼭神燭
陰（燭⿓）的兒⼦名叫⿎，有著⼈的⾯孔和⿓的⾝體。有⼀次⿎和天
神欽合謀，在崑崙⼭之南殺死了名為葆江的天神。天帝知道後⼤為震
怒，下令將他們處死於鐘⼭東邊的鰩崖。欽鴀死後化為⼤鶚，有著⽩
⾊的腦袋，⾝上有⿊⾊紋路，紅⾊的嘴巴，⽼虎般的⽖⼦，叫聲像晨
鵠，它⼀出現天下就會有戰亂。⿎死後則化為鵕⿃，形狀像鷂鷹，⻑
著紅⾊的腳和直直的嘴，⽩⾊的頭，⾝上有⿈⾊斑紋，聲⾳也像鵠，
相傳它出現在哪裡那裡就會有旱災。
《⼭海經》記載西北有鐘⼭，天帝曾殺欽鴀與⿎，⼆神死後化為鶚與
⿃，鳴聲如鵠，預兆有兵禍旱災。後遂⽤為世間戰亂、災荒之典。唐
吳融《綿⽵⼭四⼗韻》：「但樂濠梁⿂，豈怨鐘⼭鵠。」</t>
  </si>
  <si>
    <t>|⼈⾯⿓⾝，居鐘⼭。|</t>
  </si>
  <si>
    <t>英招</t>
  </si>
  <si>
    <t>又西三百⼆⼗⾥，⽈槐江之⼭。丘時之⽔出焉，⽽北流注於泑⽔。其
中多蠃⺟，其上多⻘、雄⿈，多藏琅玕、⿈⾦、⽟，其陽多丹粟，其
陰多采⿈⾦、銀。實惟帝之平圃，神英招司之，其狀⾺⾝⽽⼈⾯，虎
⽂⽽⿃翼，徇於四海，其⾳如榴。南望崑崙，其光熊熊，其氣魂魂。
西望⼤澤，后稷所潛也。其中多⽟，其陰多榣⽊之有若。北望諸槐
⻤離侖居之，鷹鸇之所宅也。東望桓⼭四成，有窮⻤居之，各在⼀
搏。爰有瑤⽔，其清落落。有天神焉，其狀如⽜，⽽⼋⾜⼆⾸⾺尾，
其⾳如勃皇，⾒則其⾢有兵。
——《⼭海經·⼭經·西次三經》</t>
  </si>
  <si>
    <t>從泰器⼭再向西三百⼆⼗⾥，是槐江⼭。丘時⽔就發源於這座槐江
⼭，⽽後向北流注⼊泑⽔。丘時⽔中有很多蠃⺟。槐江⼭上盛產⽯⻘
和雄⿈，還有琅玕美⽯、⿈⾦和⽟⽯。此⼭向陽的南邊多出丹砂，背
陰的⼭北則多產帶花紋的⿈⾦和⽩銀。
槐江⼭是天帝在⼈間園圃，由神英招管理它。英招⾺⾝⼈頭，⾝上有
虎斑紋，⻑有⿃翅，在四海之內奉命巡⾏，傳達旨意，他的聲⾳像井
⽔邊轉動的轆轤。
登上這槐江⼭，向南可以望⾒崑崙⼭，那裡⽕光熊熊氣象萬千。向西
可以望⾒⼤澤，那是后稷潛藏的地⽅。⼤澤之中，盛產⽟⽯。⼤澤的
南邊⽣⻑著很多巨⼤的榣⽊，榣⽊之上⼜⽣若⽊。向北可以望⾒諸
⼭，那是槐⻤離侖居住的地⽅，也是⽼鷹和鸇⾵的棲息地。向
東可以望⾒桓⼭，⼭⾼四重，有窮⻤居住在那裡，他們各⾃住在⼀邊
臂膀下。槐江⼭上有瑤池，瑤池之⽔，清澈透明，潺潺流動。槐江⼭
上還有⼀個天神居住，外形像⽜，有⼋條腿，兩個頭，尾巴似⾺尾，
聲⾳如勃皇。這個神出現的地⽅就會有戰爭發⽣。</t>
  </si>
  <si>
    <t>|⾺⾝⼈⾯，虎⽂⿃翼，司槐江⼭。|</t>
  </si>
  <si>
    <t>陸吾</t>
  </si>
  <si>
    <t>西南四百⾥，⽈崑崙之丘，是實惟帝之下都，神陸吾司之。
其神狀虎⾝⽽九尾，⼈⾯⽽虎⽖，是神也。
司天之九部及帝之囿時。
——《⼭海經·⼭經·西次三經》</t>
  </si>
  <si>
    <t>往西南四百⾥，有座崑崙⼭，此⼭是天帝在下界的都城，也是遊樂的
⾏宮，是⿈帝祭天的聖⼭，⽽陸吾即是掌管崑崙⼭的天神。《西次三
經》記載，⼈⾯虎⾝⽽有九條尾巴的陸吾，⼿像虎⽖。除了管理天帝
的都城，陸吾還兼管天上九域的領地及天帝在崑崙⼭苑囿的時節。
中國上古流傳的神話很多都與崑崙⼭有關，所以崑崙⼭素有第⼀神⼭
之稱。傳說崑崙⼭⼀共有三位⼭神，分別是《西次三經》中的陸吾，
《海內西經》中的開明獸和《⼤荒西經》中的⼈⾯虎。《海內西
經》：海內崑崙之墟，在西北，帝之下都。崑崙之墟，⽅圓⼋百⾥，
⾼萬仞。上有⽊⽲，⻑五尋，⼤五圍。⾯有九井，以⽟為檻。⾯有九
⾨，⾨有開明獸守之，百神之所在。在⼋隅之巖，⾚⽔之際，⾮仁羿
莫能上岡之巖。著名神話學家袁珂校注：開明獸即《西次三經》神陸
吾也。
晉郭璞 《⼭海經圖贊·海內西經·開明》：開明天獸，稟茲⾦精；虎⾝⼈
⾯，表此桀形；瞪眎崑⼭，威懾百靈。</t>
  </si>
  <si>
    <t>|虎⾝九⾸⼈⾯虎⽖，司崑崙之丘。|</t>
  </si>
  <si>
    <t>帝江</t>
  </si>
  <si>
    <t>又西三百五⼗⾥，⽈天⼭，多⾦、⽟，有⻘、雄⿈。
英⽔出焉，⽽西南流注於湯⾕。
有神焉，其狀如⿈囊，⾚如丹⽕，六⾜四翼，渾敦無⾯⽬，是識歌
舞，實惟帝江也。
——《⼭海經·⼭經·西次三經》</t>
  </si>
  <si>
    <t>從騩⼭再往西三百五⼗⾥，有座天⼭。天⼭上盛產⾦屬和⽟⽯，
⼭裡也出產⽯⻘和雄⿈。英⽔就從此處發源，⽽後向西南注⼊湯⾕。
天⼭有⼀位神，他的模樣像個⿈⾊袋⼦，⽽且周⾝發出⽕紅的光，⻑
著六隻腳，四個翅膀，沒有⽿⽬⼝鼻，卻精通唱歌跳舞，這位神的名
字叫帝江。
帝江是天⼭的⼭神，也是原始先⺠的歌舞之神。在其他古籍中⼜稱渾
沌，也作混沌，或渾敦。明代胡⽂煥《⼭海經圖》記載：天⼭有神，
形狀如⽪囊，背上⾚⿈如⽕，六⾜四翼，混沌無⾯⽬。⾃識歌舞，名
⽈帝江。《莊⼦》中也記載了莊⼦敘述「七竅出⽽渾沌死」的故事，
說渾沌沒有眼⽿⼝鼻等七竅，形象頗接近《⼭海經》中的帝江。</t>
  </si>
  <si>
    <t>|狀如⿈囊，⾚如丹⽕，六⾜四翼，渾敦無⾯⽬，居天⼭。|</t>
  </si>
  <si>
    <t>神魃</t>
  </si>
  <si>
    <t>又西百⼆⼗⾥，⽈剛⼭，多柒⽊，多㻬琈之⽟。
剛⽔出焉，北流注於渭。是多神其狀⼈⾯獸⾝，⼀⾜⼀⼿，其⾳如
欽。
——《⼭海經·⼭經·西次四經》</t>
  </si>
  <si>
    <t>《⼭海經·⼭經·西次四經》</t>
  </si>
  <si>
    <t>《西次四經》記裁，從涇古⼭往西⼀百⼆⼗⾥就是剛⼭，⼭上有許多
漆樹，盛產 琈⽟。剛⽔就發源於剛⼭，之後往北流去，注⼊渭
⽔。⼭裡有許多名為神 的神獸，它們有著⼈的⾯孔、野獸的⾝
體，卻只有⼀隻⼿和⼀隻腳，發出的叫聲就像⼈在呻吟與嘆息。
據郭璞說神 是魑魅之類，⼤概類似⼭林精靈之類的東西。東漢
經學家服虔說魑魅好眩惑⼈，可能就是因為他們的叫聲能讓⼈眩惑。
此外，《⼭海經》中關於神的造型及其祭儀，與中原⽂化及其圖騰關
係密切，其中有許多圖騰神物，形象多屬於半⼈半獸或是異獸合體，
不完全出於虛構。</t>
  </si>
  <si>
    <t>|⼈⾯獸⾝，⼀⾜⼀⼿，居剛⼭。|</t>
  </si>
  <si>
    <t>驕蟲</t>
  </si>
  <si>
    <t>中次六經縞羝⼭之⾸，⽈平逢之⼭，南望伊、洛，東望榖城之⼭，無
草、⽊，無⽔，多沙⽯。
有神焉，其狀如⼈⽽⼆⾸，名⽈驕蟲，是為螫蟲，實惟蜂蜜之廬。其
祠之，⽤⼀雄雞，禳⽽勿殺。
——《⼭海經·⼭經·中次六經》</t>
  </si>
  <si>
    <t>《⼭海經·⼭經·中次六經》</t>
  </si>
  <si>
    <t>中央第六列⼭系叫做縞羝⼭⼭系，平逢⼭是此⼭系的第⼀座⼭。在平
蓬⼭的⼭頂，向南可以望⾒伊河與洛河，向東則可以望⾒⾕城⼭。平
蓬⼭很是貧瘠，沒有任何草⽊⽣⻑，也沒有⽔流，到處都是沙⼦和⽯
頭。⼭上住著⼀位神仙，這位神的外型就像普通⼈，不過⻑了兩顆頭
顱，名為驕蟲，是所有能蝥⼈的昆蟲的⾸領，這座⼭就是各種蜂類聚
集的地⽅。祭祀驕蟲必須⽤雄雞當祭品，不必宰殺，祭祀祈禱完即可
放掉它。
《⼭海經》裡有許多與禽⿃⾛獸有關的神，但與昆蟲有關的⼤概只有
驕蟲。驕蟲曾帶領部眾參加過顓頊與共⼯的戰爭。</t>
  </si>
  <si>
    <t>|狀如⼈⽽⼆⾸，平逢⼭之神。|</t>
  </si>
  <si>
    <t>鼍圍</t>
  </si>
  <si>
    <t>又東北百五⼗⾥，⽈驕⼭，其上多⽟，其下多⻘雘，其⽊多鬆、柏，
多桃枝、鉤端。
神鼍圍處之，其狀如⼈⾯，⽺⻆虎⽖，恆遊於雎漳之淵，出⼊有光。
——《⼭海經·⼭經·中次⼋經》</t>
  </si>
  <si>
    <t>《⼭海經·⼭經·中次⼋經》</t>
  </si>
  <si>
    <t>從荊⼭再向東北⼀百五⼗⾥，就是驕⼭。驕⼭上有⼤量⽟⽯，⼭下則
有很多⻘雘。⼭裡的樹⽊以松樹和柏樹居多，另有桃枝和鉤端這類灌
⽊交錯⽣⻑。此⼭的⼭神</t>
  </si>
  <si>
    <t>|⼈⾯⽺⻆虎⽖，處驕⼭，恆遊於睢漳之淵。|</t>
  </si>
  <si>
    <t>計蒙</t>
  </si>
  <si>
    <t>又東百三⼗⾥，⽈光⼭，其上多碧，其下多⽔。
神計蒙處之，其狀⼈⾝⽽⿓⾸，恆遊於漳淵，出⼊必有飄⾵、暴⾬。
——《⼭海經·⼭經·中次⼋經》</t>
  </si>
  <si>
    <t>從陸䣀⼭向東⼀百三⼗⾥，有⼀座光⼭。⼭上盛產碧⽟，⼭下⽔流眾
多。天神計蒙居住於此，他有著⼈的⾝體，⿓的頭，常常遊⼷於漳⽔
的深淵中，出⼊時會有狂⾵暴⾬。
計蒙是古代漢族神話中的司⾬之神。造型為⿓頭、⼈⾝、⿃⽖，臂上
有⽻⽑，揮臂張⼝時會噴霧致⾬。⺠間傳說中的⿓王形象，或許就是
從計蒙衍⽣⽽來。相傳顓頊與共⼯⼤戰時，計蒙就挾著疾⾵驟⾬，由
光⼭趕來幫助顓頊。</t>
  </si>
  <si>
    <t>|⼈⾝⿓⾸，恆遊於漳淵，出⼊必有飄⾵暴⾬。|</t>
  </si>
  <si>
    <t>刑天</t>
  </si>
  <si>
    <t>刑天與帝⾄此爭神，帝斷其⾸，葬之常⽺之⼭。
乃以乳為⽬，以臍為⼝，操⼲鏚以舞。
——《⼭海經·海經·海外西經》</t>
  </si>
  <si>
    <t>《⼭海經·海經·海外西經》</t>
  </si>
  <si>
    <t>刑天與天帝爭奪神位，天帝砍了他的頭顱，把他的頭顱埋在常⽺⼭。
沒了頭顱的刑天並沒有死去，反⽽以雙乳作為眼睛，以肚臍作為嘴
巴，⼀⼿握著盾牌，⼀⼿舞動戰斧繼續作戰。
五柳先⽣陶淵明《讀⼭海經·其⼗》詩⽈：刑天舞⼲鏚，猛志固常在。
即是讚頌刑天這種雖然失敗卻仍奮戰不已的精神。</t>
  </si>
  <si>
    <t>|無⾸操⼲鏚以舞，以乳為⽬，以臍為⼝。|</t>
  </si>
  <si>
    <t>燭陰</t>
  </si>
  <si>
    <t>鐘⼭之神，名⽈燭陰，視為晝，瞑為夜，吹為冬，呼為夏，不飲，不
⻝，不息，息為⾵，⾝⻑千⾥。
在無晵之東。
其為物，⼈⾯，蛇⾝，⾚⾊，居鐘⼭下。
——《⼭海經·海經·海外北經》</t>
  </si>
  <si>
    <t>《⼭海經·海經·⼤荒北經》</t>
  </si>
  <si>
    <t>掌管晝夜四季的天神燭陰，為鐘⼭的⼭神。燭陰有著⼈的臉，蛇的⾝
⼦，⾝體通紅，⻑達⼀千⾥，就居住在鐘⼭之下。他的眼睛很特別，
只要睜開眼睛，世界就成了⽩晝，閉上眼睛，就是⿊夜。吹⼀⼝氣，
則⾵雲變幻，就成了冬天，呼⼝氣，⼜變成了夏天。平時蜷伏著，可
以不吃不喝，不睡覺也不呼吸，但只要⼀呼吸就⽣成⼀陣⾵。其住處
在無晵國的東⽅。</t>
  </si>
  <si>
    <t>|⼈⾯蛇⾝，⾚⾊，⾝⻑千⾥，鐘⼭之神也。|</t>
  </si>
  <si>
    <t>相柳</t>
  </si>
  <si>
    <t>共⼯之⾂⽈相柳⽒，九⾸，以⻝於九⼭。相柳之所抵，厥為澤溪。禹
殺相柳，其⾎腥，不可以樹五穀種。禹厥之，三仞三沮，乃以為眾帝
之臺。在崑崙之北，柔利之東。相柳者，九⾸⼈⾯，蛇⾝⽽⻘。不敢
北射，畏共⼯之臺。臺在其東。臺四⽅，隅有⼀蛇，虎⾊，⾸衝南
⽅。
——《⼭海經·海經·海外北經》</t>
  </si>
  <si>
    <t>《⼭海經·海經·海外北經》</t>
  </si>
  <si>
    <t>⽔神共⼯的⾂⼦名叫相柳⽒，有九顆腦袋，吃九座⼭上的⻝物。相柳
⽒所⾏經的地⽅，都被掘為湖澤和溪流。於是⼤禹就殺了相柳，結果
⾎流滿地，腥臭無⽐，以致這個地⽅都不能種五穀。⼤禹挖了別處的
⼟想填平這個地⽅，結果填滿了多次⼜都塌陷下去，後來⼤禹只好在
此地挖了⼀個深池，⽤挖出來的⼟為眾帝造了帝臺，想⽤眾帝的威靈
來壓住相柳的邪氣。這些帝臺在崑崙⼭的北邊，柔利國的東邊。相柳
⽒，⻑著九顆腦袋，⼈的臉，蛇的⾝⼦，通⾝⻘⾊。射箭的⼈都不敢
向北射，因為畏懼共⼯威靈所在的共⼯臺。共⼯臺在相柳被殺處的東
邊，臺是四⽅形，每個⻆各有⼀條虎斑花紋蛇，蛇頭都衝著南⽅。
帝舜之時，原本被顓頊打敗的⽔神共⼯再度復出，帶來了⼀場⼤災
難。負責治⽔的部落⾸領禹，率領⿈帝的部落，與共⼯展開了⼀場激
戰。相柳即是共⼯的⾂屬，也就是相繇。晉郭璞注：相柳也，語聲轉
⽿。繇和柳，⼀聲之轉，在《⼭海經》中出現的事蹟⼜基本相同，因
此可以認同郭璞的說法，相柳就是相繇。</t>
  </si>
  <si>
    <t>|九⾸⼈⾯蛇⾝|</t>
  </si>
  <si>
    <t>奢⽐屍</t>
  </si>
  <si>
    <t>⼤⼈國在其北，為⼈⼤，坐⽽削船。
⼀⽈在嗟丘北。
奢⽐之屍在其北，獸⾝、⼈⾯、⼤⽿，珥兩⻘蛇。⼀⽈肝榆之屍在⼤
⼈北。
——《⼭海經·海經·海外東經》</t>
  </si>
  <si>
    <t>《⼭海經·海經·海外東經》</t>
  </si>
  <si>
    <t>⼤⼈國在嗟丘的北⾯，這裡的⼈⾝材⾼⼤，適合坐在船上撐船。另⼀
種版本說，⼤⼈國就在嗟丘的北部。奢⽐屍在⼤⼈國的北邊，它有野
獸的⾝體⼈的⾯孔，兩隻⼤⽿朵，兩⽿孔裡各穿掛著⼀條⻘蛇。還有
⼀種說法認為，是肝榆屍在⼤⼈國的北邊。
奢⽐屍也是神，⽽且是《⼭海經》裡⽐較獨特的⼀種神。它們本⾝是
神，但因為種種原因被殺，但其精魄不滅，以屍的形態繼續活動，類
似這種神格的神屍在《⼭海經》中有好幾個，⽐如被天帝所殺的刑
天、被貳負所殺的窫窳、被綿⾂所殺的王⼦夜、被商湯殺掉的夏耕
等。</t>
  </si>
  <si>
    <t>|獸⾝⼈⾯⼤⽿，珥兩⻘蛇。|</t>
  </si>
  <si>
    <t>天吳</t>
  </si>
  <si>
    <t>朝陽之⾕，神⽈天吳，是為⽔伯。
在洪北兩⽔間。
其為獸也，⼋⾸⼈⾯，⼋⾜⼋尾，皆⻘⿈。
——《⼭海經·海經·海外東經》</t>
  </si>
  <si>
    <t>《海外東經》記載，朝陽⾕有位天神名叫天吳，他就是傳說中的⽔
伯。他住在北邊兩條河流之間。天吳⻑著神獸的樣⼦，⽼虎的⾝
⼦，⼋個腦袋都是⼈臉，⼋條腿，⼋條尾，背部也像⽼虎⼀樣，⽑⾊
⻘裡帶⿈。</t>
  </si>
  <si>
    <t>|⼋⾸⼈⾯，⼋⾜⼋尾，朝陽⾕之神。⼀雲⼗尾。|</t>
  </si>
  <si>
    <t>雷神</t>
  </si>
  <si>
    <t>雷澤中有雷神，⿓⾝⽽⼈頭，⿎其腹。
在吳西。
——《⼭海經·海經·海內東經》</t>
  </si>
  <si>
    <t>《⼭海經·海經·海內東經》</t>
  </si>
  <si>
    <t>《海內東經》記載，雷澤中居住著⼀位雷神，⻑著⿓的⾝體，⼈的頭
顱，是個半⼈半獸的天神，他⼀⿎起肚⼦就會發出轟鳴的巨響。雷澤
在吳地的西邊。</t>
  </si>
  <si>
    <t>|⿓⾝⼈頭，⿎其腹，在吳西。|</t>
  </si>
  <si>
    <t>九鳳</t>
  </si>
  <si>
    <t>⼤荒之中，有⼭名⽈北極天櫃，海⽔北注焉。
有神，九⾸⼈⾯⿃⾝，名⽈九鳳。
——《⼭海經·海經·⼤荒北經》</t>
  </si>
  <si>
    <t>在北海之南，⼤荒之中，有⼀座⼭，名叫北極天櫃⼭，海⽔從北⾯注
⼊這座⼭。此⼭中有⼀位神仙，⻑著九顆腦袋，⼈⾯⿃⾝，名叫九
鳳。
九鳳是古代中國神話中神⿃，是中國古代最為崇拜的兩⼤圖騰之⼀，
與⿓並稱。它是吉祥幸福的象徵。</t>
  </si>
  <si>
    <t>|九⾸⼈⾯⿃⾝，居北極天櫃之⼭。|</t>
  </si>
  <si>
    <t>彊良</t>
  </si>
  <si>
    <t>又有神，銜蛇操蛇，其狀虎⾸⼈⾝，四蹄⻑肘，名⽈彊良。
——《⼭海經·海經·⼤荒北經》</t>
  </si>
  <si>
    <t>還有另外⼀位神仙，嘴裡叼著蛇，⼿中抓著蛇，他⻑著⽼虎的頭⼈的
⾝體，有四隻蹄⼦，⻑⻑的臂肘，名叫彊良。
彊良⼜稱強良，是我國上古宗教藝術中⼀種寓意為"⻝⻤」的神虎，流
⾏於先秦漢代，常被雕刻在墓葬壁畫或畫像磚中，是"⼗⼆神"之⼀。
《⼭海經》裡操神控蛇的神怪除了彊良，還有《⼤荒北經》的夸⽗、
《⼤荒西經》的弇茲、《⼤荒南經》的不廷胡餘、《⼤荒東經》的禺
虢、《海外北經》的禺彊以及《中⼭經》裡的⽔神。</t>
  </si>
  <si>
    <t>|虎⾸⼈⾝，四蹄⻑肘，銜蛇，與九鳳同⼭。|</t>
  </si>
  <si>
    <t>應⿓</t>
  </si>
  <si>
    <t>⼤荒東北隅中，有⼭名⽈凶犁⼟丘。
應⿓處南極，殺蚩尤與夸⽗，不得覆上。
故下數旱。
旱⽽為應⿓之狀，乃得⼤⾬。
——《⼭海經·海經·⼤荒東經》</t>
  </si>
  <si>
    <t>《⼭海經·海經·⼤荒東經》</t>
  </si>
  <si>
    <t>在⼤荒的東北⻆上，有座⼭名叫凶犁⼟丘⼭，應⿓就住在此⼭的最南
端，他本是司⾬的⾬神。在⿈帝與蚩尤的戰爭中，他幫助⿈帝殺了蚩
尤和夸⽗，從此無法再回到天界，只能⻑住地⾯，所以⼈間常常發⽣
旱災。遇旱災的時候，⼈們就裝扮成應⿓的樣⼦向上天祈⾬，這樣就
可以得到⼤⾬。
胡⽂煥的圖說描述應⿓是有翅膀的⿓。⼤禹治⽔的神話中，應⿓⽤尾
巴在地上畫出線條，⼤禹就依照這些線條開鑿⽔路，才得以疏導洪
⽔。</t>
  </si>
  <si>
    <t>|處南極，殺蚩尤夸⽗。|</t>
  </si>
  <si>
    <t>遠⺠篇</t>
  </si>
  <si>
    <t>梟陽國</t>
  </si>
  <si>
    <t>梟陽國在北朐之西。
其為⼈⼈⾯⻑脣，⿊⾝有⽑，反踵，⾒⼈笑亦笑，左⼿操管。
——《⼭海經·海經·海內南經》</t>
  </si>
  <si>
    <t>《⼭海經·海經·海內南經》</t>
  </si>
  <si>
    <t>梟陽國在北朐國的西邊。那裡的⼈⻑著⼈的臉，⻑⻑的嘴脣，全⾝⾯
板⿊⾊，渾⾝是⽑，腳後跟衝前腳尖在後。⼀看⾒⼈就笑，左⼿拿著
⼀根⽵筒。
梟陽即狒狒，是中國古籍中所說的⼀種猿類動物。與現在所說的狒狒
不是同⼀種動物。《爾雅·釋獸》：「狒狒，如⼈，被髮，迅⾛，⻝
⼈。」郭璞注：「梟⽺也。《⼭海經》⽈：‘其狀如⼈，⾯⻑脣⿊，⾝
有⽑，反踵，⾒⼈則笑。’交廣及南康郡⼭中亦有此物，⼤者⻑丈許。
俗呼之⽈⼭都。」《⽂選·左思〈吳都賦〉》：「猩猩啼⽽就擒，狒狒
笑⽽被格。」劉逵注：「狒狒，梟⽺也……梟⽺善⻝⼈，⼤⼝。其初
得⼈喜⽽笑，卻脣上覆額，移時⽽後⻝之。⼈因為筒貫於臂上，待執
⼈，⼈即抽⼿從筒中出，鑿其脣於額⽽得擒之。」劉逵說，梟陽愛吃
⼈，且抓到後並不⽴刻吃掉，⽽是先笑個夠，笑得⻑⻑的嘴脣翻卷上
去蓋住額頭，之後才開始享⽤⼈⾁。⼈們因此想出辦法來對付它，那
就是在⼿臂上套上⼀節⽵筒，當被梟陽抓住時，趁它⼤笑之際把⼿臂
從⽵筒中抽出來，將它的⻑嘴脣釘在額頭上，然後抓住它。</t>
  </si>
  <si>
    <t>|⼈⾯⻑脣，⿊⾝有⽑，⾒⼈笑亦笑，笑則脣掩其⽬。|</t>
  </si>
  <si>
    <t>讙頭國</t>
  </si>
  <si>
    <t>讙頭國在其南，其為⼈⼈⾯有翼，⿃喙，⽅捕⿂。
⼀⽈在畢⽅東。
或⽈讙朱國。
——《⼭海經·海經·海外南經》</t>
  </si>
  <si>
    <t>《⼭海經·海經·海外南經》</t>
  </si>
  <si>
    <t>讙頭國在⽻⺠國的南⽅，這個國家的⼈⻑著普通⼈的⼈臉，卻有⼀對
翅膀，還有⼀張⿃嘴，擅⻑捕⿂。另有⼀種說法認為讙頭國在畢⽅⿃
以東。也有⼈認為讙頭國⼜叫讙朱國。
在《⼤荒南經》裡也提到了讙頭國，說它的國⺠⻑相是⼈的臉型，卻
有⿃的尖嘴，背上有⼀對翅膀，但卻沒法⾶，常⽤兩⼿扶著翅膀⾛
路，也常到海中捕捉⿂蝦。郭璞在《⼭海經注》說「讙兜，堯⾂，有
罪，⾃投南海⽽死。帝憐之，使其⼦居海⽽祀之。畫亦似仙⼈也。」</t>
  </si>
  <si>
    <t>|⼈⾯有翼，⿃喙，⽅捕⿂於海，在畢⽅東。|</t>
  </si>
  <si>
    <t>厭⽕國</t>
  </si>
  <si>
    <t>厭⽕國在其南，其為⼈獸⾝⿊⾊，⽣⽕出其⼝中。⼀⽈在讙朱東。
——《⼭海經·海經·海外南經》</t>
  </si>
  <si>
    <t>據《海外南經》記錄，從讙頭國往南⾛，便是厭⽕國。這裡的⼈⾯板
黝⿊，⾝形像彌猴，能從嘴裡吐出⽕來。傳說他們以⽕碳為⻝，所以
能吐⽕。還有說厭⽕國在讙朱國的東邊。郭璞注:⾔能吐⽕，畫似獼猴
⽽⿊⾊也。</t>
  </si>
  <si>
    <t>|獸⾝⿊⾊，⽣⽕出其⼝中，在讙朱東。|</t>
  </si>
  <si>
    <t>貫匈國</t>
  </si>
  <si>
    <t>貫匈國在其東，其為⼈胸有竅。
⼀⽈在臷國東。
——《⼭海經·海經·海外南經》</t>
  </si>
  <si>
    <t>貫匈國在滅蒙⿃的東邊，這裡的⼈胸部有個孔洞。另⼀種說法認為，
貫匈國在臷國的東邊。
貫匈，即貫胸，⼜稱「穿胸」。貫胸國，⼜稱「穿胸國」。貫胸國的
⼈被稱為「貫胸⼈」「穿胸⼈」「穿胸⺠」等。
根據《博物志》記載，夏禹治⽔時，在會稽⼭上舉⾏盛⼤的集會，匯
聚天下群神，但防⾵⽒遲到了，禹就把他給殺了。禹統⼀天下後，氣
勢極盛，因此天上降下兩條神⿓，禹命範成光駕⿓巡⾏天下，宣揚德
威。回程路經南海，防⾵⽒的兩個⾂⼦因君王被殺，憤恨難消，⾒到
禹的使者前來，就怒氣衝衝地拉滿⼸弦射過去。但聽得迅⾵雷⾬，兩
條⿓突然騰空⾶昇⽽去。這兩位⾂⼦⼼中惶恐，便⾃⼰⽤⼑刺穿⼼⼝
死了。禹哀憫他們的愚忠，派⼈拔下⼑刃，⼜敷上不死之草，幫他們
療傷，⾃此他們的後裔都在胸⼝留下圓圓的洞。</t>
  </si>
  <si>
    <t>|為⼈胸有竅，臷國東。|</t>
  </si>
  <si>
    <t>三⾸國</t>
  </si>
  <si>
    <t>三⾸國在其東，其為⼈⼀⾝三⾸。
⼀⽈在鑿⿒東。
——《⼭海經·海經·海外南經》</t>
  </si>
  <si>
    <t>《海外南經》記載，三⾸國位於極東⽅，在鑿⿒國東邊。只有⼀個⾝
⼦，卻有三個腦袋。《海內西經》裡也有三頭⼈：「服常樹，其上有
三頭⼈，伺琅玕樹。」是說有⼀種服常樹，上⾯有個⻑著三個頭的
⼈，靜靜地伺機等待在琅玕樹旁，因為相傳琅玕樹上能⻑出珠⽟果
實。
郭璞在《⼭海經·圖贊》說：這三個頭的五官是相通的。呼吸時，每個
鼻孔會同時迸出氣來；⼀個頭上的眼睛看到東西，其他兩個頭的眼睛
也同時能看⾒。⽽⼀個嘴巴吃了東西，另外兩張嘴就不會再想吃東西
了。</t>
  </si>
  <si>
    <t>|⼀⾝三⾸，鑿⿒東。|</t>
  </si>
  <si>
    <t>三⾝國</t>
  </si>
  <si>
    <t>三⾝國在夏後啟北，⼀⾸⽽三⾝。
——《⼭海經·海經·海外西經》</t>
  </si>
  <si>
    <t>三⾝國在夏後啟所在地⽅的北⽅，這個國家的⼈都⻑著⼀個腦袋，三
個⾝體。
《⼤荒南經》裡記載：⼤荒之中，有不庭之⼭，榮⽔窮焉。有⼈三
⾝。帝俊妻娥皇，⽣此三⾝國，姚姓，⿉⻝，使四⿃。說是在不庭⼭
附近有⼀種三⾝⼈，是帝俊與妻⼦娥皇的後裔，他們都是姚姓之族，
以⼩⽶為主⻝，能使喚四⿃。</t>
  </si>
  <si>
    <t>|⼀⾸⽽三⾝，在夏後啟北。|</t>
  </si>
  <si>
    <t>⻑股國</t>
  </si>
  <si>
    <t>⻑股之國在雄常北，被髮。
⼀⽈⻑腳。
——《⼭海經·海經·海外西經》</t>
  </si>
  <si>
    <t>《海外西經》記裁，⻑股國在產雄常樹的肅慎國的北⽅，國⼈常披散
著頭髮。另有⼀種說法認為，⻑股國⼜稱為⻑腳國。
此外，在《⼤荒西經》中也有⻑脛國，位於西北海之外、⾚⽔之東，
應該也是腳⾮常⻑的部族。</t>
  </si>
  <si>
    <t>|⼀雲⻑腳過三丈，在雄常之北。|</t>
  </si>
  <si>
    <t>⼀⽬國</t>
  </si>
  <si>
    <t>⼀⽬國在其東，⼀⽬中其⾯⽽居。
——《⼭海經·海經·海外北經》</t>
  </si>
  <si>
    <t>《海外北經》記載，⼀⽬國在鐘⼭的東⽅，那裡的⼈相貌奇特，只有
⼀隻眼睛，⻑在臉部正中央。
《⼭海經》所記與⼀⽬國有關的獨眼奇⼈還有兩處，⼀為少昊之⼦，
據《⼤荒北經》：「有⼈⼀⽬，當⾯中⽣。⼀⽈是威姓，少昊之⼦，
⻝⿉。」⼀為⻤國，據《海內北經》：「⻤國在貳負之屍北，為物⼈
⾯⽽⼀⽬。」</t>
  </si>
  <si>
    <t>|⼀⽬中其⾯⽽居，在燭⿓之東。|</t>
  </si>
  <si>
    <t>聶⽿國</t>
  </si>
  <si>
    <t>聶⽿之國在無腸國東，使兩⽂虎，為⼈兩⼿聶其⽿。
縣居海⽔中，及⽔所出⼊奇物。
兩虎在其東。
——《⼭海經·海經·海外北經》</t>
  </si>
  <si>
    <t>聶⽿國在無腸國的東⽅。《海外北經》說，聶⽿國⼈都有兩隻花斑虎
隨伺⾝旁，供其使喚。他們都⻑著⼀對極⻑的⽿朵，⾛路時還得要⽤
兩隻⼿託著。他們的縣⾢在海中的孤島上，⽔中所有的珍奇怪異之
物，都為他們所擁有。兩隻⽼虎在聶⽿國的東邊。</t>
  </si>
  <si>
    <t>|為⼈⽿⻑，⾏則以⼿聶持之，在無腸國東。|</t>
  </si>
  <si>
    <t>⼩⼈國</t>
  </si>
  <si>
    <t>有⼩⼈國，名靖⼈。
——《⼭海經·海經·⼤荒東經》</t>
  </si>
  <si>
    <t>《⼤荒東經》記載，⼩⼈國在東海之外，⼤荒之中，位於⼤⼈國旁，
⼜稱靖⼈，⾝⻑⼤約只有九⼨⾼，但形體、⾯⽬、四肢與常⼈無異。
所謂靖⼈，是指其⾝材細⼩。歷代畫譜中多是數個⼩⼈並列的模樣，
⾚⾝⻑髮，⾯有鬍鬚。《⼭海經》裡有四個地⽅提到這類⾝材細⼩的
⼈。除了《⼤荒東經》的⼩⼈國，還有《海外南經》的周饒國、《⼤
荒南經》的焦僥國，另有⼀種被稱為菌⼈的⼩⼈。</t>
  </si>
  <si>
    <t>|⼈⻑九⼨，在⼤荒東。|</t>
  </si>
  <si>
    <t>奇禽篇</t>
  </si>
  <si>
    <t>鴸</t>
  </si>
  <si>
    <t>南次⼆經之⾸，⽈櫃⼭，西臨流⿈，北望諸_xfffe__xfffe_ 東望⻑右。
英⽔出焉，西南流注於⾚⽔。其中多⽩⽟，多丹粟。
有獸焉，其狀如豚，有距，其⾳如狗吠，其名⽈狸⼒，⾒則其縣多⼟
功。
有⿃焉，其狀如鴟⽽⼈⼿，其⾳如痺，其名⽈鴸，其名⾃號也，⾒則
其縣多放⼠。
——《⼭海經·⼭經·南次⼆經》</t>
  </si>
  <si>
    <t>《⼭海經·⼭經·南次⼆經》</t>
  </si>
  <si>
    <t>南⽅第⼆列⼭系的第⼀座⼭叫做櫃⼭，它西⾯鄰接流⿈酆⽒國和流⿈
⾟⽒國，北與諸_xfffe_ ⼭相望，東與⻑右⼭相對。英⽔就發源於櫃⼭，⽽後
向西南流注⼊⾚⽔。英⽔之中，多盛產⽩⽟和丹砂。櫃⼭裡有⼀種野
獸，形狀如⼩豬，⻑著⼀對雞⽖，發出的聲⾳像狗吠，名叫狸⼒。它
出現在哪個郡縣，那個地⽅就會有繁重的⽔⼟⼯程。櫃⼭上還有⼀種
⿃，樣⼦⻑得像鷂鷹，⽖⼦似⼈⼿，發出的叫聲如雌鵪鶉，它的名字
叫做 ，這個名字是⼈們模仿它的叫聲給它取的。這⿃出現在哪個郡
縣，那個地⽅有才識的⼈⼤多會被放逐。
傳說堯的兒⼦丹朱，⽣性頑劣凶殘，因此堯將帝位傳給了舜，⽽把丹
朱放逐到南⽅的丹⽔。丹朱與當地的三苗⾸領聯合反抗堯，結果三苗
的⾸領被殺，丹朱投海⾃殺，魂魄化為鴸⿃，整天發出「朱、朱、
朱」的叫聲。</t>
  </si>
  <si>
    <t>|狀如鴟⽽⼈⾯⼈⼿，⾒則其縣多放⼠，出櫃⼭。|</t>
  </si>
  <si>
    <t>瞿如</t>
  </si>
  <si>
    <t>又東五百⾥，⽈禱過之⼭，其上多⾦、⽟，其下多犀、兕，多象。有
⿃焉，其狀如䴔⽽⽩⾸、三⾜、⼈⾯，其名⽈瞿如，其鳴⾃號也。
泿⽔出焉，⽽南流注於海。
其中有虎蛟，其狀⿂⾝⽽蛇尾，其⾳如鴛鴦，⻝者不腫，可以已痔。
——《⼭海經·⼭經·南次三經》</t>
  </si>
  <si>
    <t>從天虞⼭向東五百⾥，是禱過⼭。⼭上富含⾦屬礦物和⽟⽯，⼭下則
有很多犀⽜、兕和⼤象。⼭裡有⼀種⿃，外形很像_xfffe_ ，頭為⽩⾊，有三
條腿，⾯部略似⼈臉，它的名字叫做瞿如，它的叫聲就像在呼喚⾃⼰
的名字——它的名字就是⼈們是模仿它的叫聲給它取的。泿⽔發源於
這禱過⼭，然後向南流去，最後注⼊⼤海。泿⽔之中有種⽔獸名叫虎
蛟，形狀像⿂，尾巴卻如蛇⼀般，叫聲似鴛鴦。⼈們吃了它的⾁便不
會得浮腫病，還可以治癒痔瘡。
在《⼭海經》眾多圖譜中，瞿如還有另外的樣⼦。胡⽂煥說：瞿如的
⾝體像⼀般⿃類，⻑了三個⿃頭、兩隻腳，頭是⽩⾊的，尾巴很⻑。
⽇本此繪作即採⽤胡說。⽽晉郭璞《⼭海經圖贊·瞿如⿃》記載：「瞿
如三⼿，厥狀似䴔。」</t>
  </si>
  <si>
    <t>|狀如䴔，⽽⽩⾸三⾜，出禱過⼭。|</t>
  </si>
  <si>
    <t>數斯</t>
  </si>
  <si>
    <t>西南三百⼋⼗⾥，⽈皋塗之⼭，薔⽔出焉，西流注於諸資之⽔；
塗⽔出焉，南流注於集獲之⽔。
其陽多丹粟，其陰多銀、⿈⾦，其上多桂⽊。
有⽩⽯焉，其名⽈礜，可以毒⿏。
有草焉，其狀如槀苃，其葉如葵⽽⾚背，名⽈無條，可以毒⿏。
有獸焉，其狀如⿅⽽⽩尾，⾺⾜⼈⼿⽽四⻆，名⽈玃如。
有⿃焉，其狀如鴟⽽⼈⾜，名⽈數斯，⻝之已癭。
——《⼭海經·⼭經·西次⼀經》</t>
  </si>
  <si>
    <t>《⼭海經·⼭經·西次⼀經》</t>
  </si>
  <si>
    <t>從天帝⼭向西南三百⼋⼗⾥，是皋塗⼭。薔⽔即發源於此⼭，⽽後向
西流注⼊諸資⽔。塗⽔也發源於這裡，之後向南流注⼊集獲⽔。皋塗
⼭的南邊盛產丹砂，⼭的北邊則多產⽩銀和⿈⾦，⼭上遍佈著桂樹。
皋塗⼭裡有⼀種⽩⾊的⽯頭，名叫礜⽯，可以毒殺⽼⿏。⼭裡還有⼀
種叫無條的草，形狀像槀苃，葉⼦像葵菜，只是背⾯是紅⾊的，無條
也可以⽤來毒殺⽼⿏。皋塗⼭上有種野獸，樣⼦⻑得像⿅，⽩⾊的尾
巴，後⾜似⾺蹄，前⾜則像⼈⼿，頭上有四隻⻆，名叫玃如。⼭上還
有⼀種⿃，外形像鷂鷹卻⻑著像⼈腳⼀樣的⽖⼦，名叫數斯，吃了它
的⾁可以治療脖⼦上的腫瘤病。</t>
  </si>
  <si>
    <t>|狀如鴟⽽⼈⾜，出臯塗⼭。|</t>
  </si>
  <si>
    <t>鸞⿃</t>
  </si>
  <si>
    <t>西南三百⾥，⽈⼥床之⼭，其陽多⾚銅，其陰多⽯涅，其獸多虎、
豹、犀、兕。
有⿃焉，其狀如翟⽽五采⽂，名⽈鸞⿃，⾒則天下安寧。
——《⼭海經·⼭經·西次⼆經》</t>
  </si>
  <si>
    <t>《⼭海經·⼭經·西次⼆經》</t>
  </si>
  <si>
    <t>從⾼⼭向西南三百⾥，是⼥床⼭。⼥床⼭向陽的南邊多出產紅銅，⼭
向陰的北⾯則出產⼤量的⽯墨。⼭裡有不少的野獸，其中以⽼虎、豹
⼦、犀⽜和兕等猛獸為主。還有⼀種⿃，樣⼦⻑得像野雞，⾝披五彩
花紋的⽻⽑，名叫鸞⿃。此⿃⼀出現，便會天下太平。
《廣雅·釋⿃》⾔：「鸞⿃，鳳皇屬也。」《說⽂》記載：「亦神靈之
精也，⾚⾊五采雞形，鳴中五⾳，頌聲作則⾄。周成王時氐羌獻鸞
⿃。」可⾒鸞⿃是和鳳凰⼀樣的難得的祥瑞之⿃，只要⼀出現便預⽰
著天下安寧。</t>
  </si>
  <si>
    <t>|狀如翟⽽五采⽂，出⼥床⼭。|</t>
  </si>
  <si>
    <t>鳧徯</t>
  </si>
  <si>
    <t>又西⼆百⾥，⽈⿅臺之⼭，其上多⽩⽟，其下多銀，其獸多㸲⽜、羬
⽺、⽩豪。
有⿃焉，其狀如雄雞⽽⼈⾯，名⽈鳧徯，其鳴⾃訆也，⾒則有兵。
——《⼭海經·⼭經·西次⼆經》</t>
  </si>
  <si>
    <t>《西次⼆經》記載，從⿓⾸⼭向西⼆百⾥，有座⿅臺⼭。⼭上多產⽩
⽟，⼭下則多出⽩銀。⼭裡的野獸多是㸲⽜、羬⽺和⽩豪。⿅臺⼭裡
有種⿃，形狀像公雞，卻有⼀張⼈臉，名叫鳧徯，它的叫聲就像在呼
喚⾃⼰的名字。它⼀出現，天下就會有戰亂髮⽣。
遠古的⼈類，在他們的⽣活環境中不斷地會遭遇各種災厄。不論⽔
災、旱災、⾵災、蝗災、兵災等，都會帶來極⼤的破壞⼒，讓⼈們產
⽣⽣存的危機感。因此具備預知的能⼒，也是先⺠所渴求的。巫術就
是在這種情況下產⽣的。</t>
  </si>
  <si>
    <t>|狀如雄雞⽽⼈⾯，⾒則有兵，出⿅臺⼭。|</t>
  </si>
  <si>
    <t>蠻蠻</t>
  </si>
  <si>
    <t>西次三經之⾸，⽈崇吾之⼭，在河之南，北望冢遂，南望䍃之澤，西
望帝之搏獸之丘，東望䗡淵。
有⽊焉，員葉⽽⽩柎，⾚華⽽⿊理，其實如枳，⻝之宜⼦孫。
有獸焉，其狀如禺⽽⽂臂，豹虎⽽善投，名⽈舉⽗。
有⿃焉，其狀如鳧，⽽⼀翼⼀⽬，相得乃⾶，名⽈蠻蠻，⾒則天下⼤
⽔。
——《⼭海經·⼭經·西次三經》</t>
  </si>
  <si>
    <t>西⽅第三列⼭系的第⼀座⼭叫做崇吾⼭，此⼭坐落在⿈河南岸。登⼭
遠眺，向北可以望⾒冢遂⼭，向南可以望⾒䍃澤，向西可以望⾒天帝
的搏獸⼭，向東則可以望⾒䗡淵。崇吾⼭裡⽣⻑著⼀種樹，有圓形的
葉⼦，⽩⾊的花萼，紅⾊的花瓣上有⿊⾊的紋理，它的果實與枳樹的
果實差不多，吃了⼦孫興旺。崇吾⼭上有⼀種野獸，外形看上去像猴
⼦，臂膀上有斑紋，尾巴像豹尾，善於投擲東西，名叫舉⽗。⼭中還
有種⿃，樣⼦像野鴨，卻只有⼀隻翅膀，⼀隻眼睛，需要兩隻⿃互相
配合才可以⾶，這種⿃的名字叫蠻蠻。它如果出現，天下就會發⽣⽔
災。
郭璞說：蠻蠻就是⽐翼⿃。不過，古籍中的⽐翼⿃是祥瑞的象徵，⽽
蠻蠻卻會帶來洪⽔的災難，可⾒特徵不同。此外，在《西次四經》中
還記載了⼀種出沒於剛⼭洛⽔「⿏⾝⽽鱉⾸，其⾳如吠⽝」的⽔獸，
外形像⽼⿏，叫聲如狗吠。</t>
  </si>
  <si>
    <t>|狀如鳧⽽⼀翼⼀⽬，相得乃⾶，⾒則天下⼤⽔。|</t>
  </si>
  <si>
    <t>畢⽅</t>
  </si>
  <si>
    <t>又西⼆百⼋⼗⾥，⽈章莪之⼭，無草⽊，多瑤、碧。
所為甚怪。
有獸焉，其狀如⾚豹，五尾⼀⻆，其⾳如擊⽯，其名⽈猙。
有⿃焉，其狀如鶴，⼀⾜，⾚⽂⻘質⽽⽩喙，名⽈畢⽅，其鳴⾃訆
也，⾒則其⾢有譌⽕。
——《⼭海經·⼭經·西次三經》</t>
  </si>
  <si>
    <t>《西次三經》記載，從⻑留⼭向西⼆百⼋⼗⾥，有座⼭叫章莪⼭，⼭
上草⽊不⽣，遍佈著瑤、碧⼀類的美⽟。⼭中多瑰麗奇異的物產。章
莪⼭有⼀種野獸，⾝形像豹⼦，⼀⾝紅⽑，⻑著五條尾巴，⼀隻犄
⻆，它發出的叫聲如同敲擊⽯頭，錚錚作響，所以它的名字叫做猙。
還有⼀種神⿃名叫畢⽅，外型像鶴，只有⼀隻腳，嘴是⽩⾊的，⽻⽑
是⻘⾊的，上⾯還有紅⾊的斑紋，叫聲就像在叫喚⾃⼰的名字。畢⽅
出現的地⽅經常會莫名其妙地發⽣⽕災。
《淮南⼦》說：畢⽅是樹⽊的精靈所變的，不⻝五穀。《韓⾮⼦》則
說：⿈帝在泰⼭眾集⻤神時，乘坐著六條蛟⿓牽引的戰⾞，戰⾞旁隨
侍的就是畢⽅。但《海外南經》裡描述的畢⽅，形象卻是⼈⾯的獨腳
⿃。畢⽅是中國古代傳說中的⽕災之兆，它是⽕神、也是⽊神，居住
在樹⽊中。</t>
  </si>
  <si>
    <t>|狀如鶴，⼀⾜，⾚⽂⻘質⽽⽩喙，⾒則其⾢有譌⽕。|</t>
  </si>
  <si>
    <t>鴟</t>
  </si>
  <si>
    <t>又西⼆百⼆⼗⾥，⽈三危之⼭，三⻘⿃居之。
是⼭也，廣員百⾥。
其上有獸焉，其狀如⽜，⽩⾝四⻆，其豪如披蓑，其名⽈[彳敖(左右)][彳因(左右)]，是食人。有鸟焉，一首而三身，其状如[乐鸟(左右)]⑤，其名⽈鴟。
——《⼭海經·⼭經·西次三經》</t>
  </si>
  <si>
    <t>再向西⼆百⼆⼗⾥，有座三危⼭，相傳西王⺟的使者三⻘⿃，就棲息
在此⼭。三危⼭⽅圓⼀百⾥。⼭上有⼀種獸，外形很像⽜，⼀⾝⽩
⽑，頭上⻑了四隻犄⻆，它⾝上的⻑⽑就像蓑⾐，這種野獸的名字叫
做[彳敖(左右)][彳因(左右)]⾮常凶猛，會吃⼈。⼭裡還有⼀種⿃，⻑著⼀個腦袋，三個⾝
⼦，樣⼦與_xfffe_ ⿃相似，它的名字叫做鴟。郭璞說：鴟⿃⻑得像⼤鷹，⾝
上有⿊⾊的花紋，頸部是紅⾊的。
⻘⿃是有三⾜的神⿃，是傳說中西王⺟的使者，西王⺟駕臨前，總有
⻘⿃先來報信。是具有神性的吉祥之物，後⼈將它視為傳遞幸福佳⾳
的使者。古詩中常常⽤來指愛情信使，如李商隱《無題》中就有 「蓬
⼭此去無多路，⻘⿃殷勤為探看」的詩句。</t>
  </si>
  <si>
    <t>|⼀⾸三⾝，其狀如 ，出三危⼭。|</t>
  </si>
  <si>
    <t>鵸鵌</t>
  </si>
  <si>
    <t>西⽔⾏百⾥，⾄於翼望之⼭，無草⽊，多⾦⽟。
有獸焉，其狀如狸，⼀⽬⽽三尾，名⽈讙，其⾳如奪百聲，是可以御
凶，服之已癉。
有⿃焉，其狀如烏，三⾸六尾⽽善笑，名⽈鵸鵌，服之使⼈不厭，⼜
可以御凶。
——《⼭海經·⼭經·西次三經》</t>
  </si>
  <si>
    <t>從泑⼭往西⾛⼀百⾥⽔路，就到了翼望⼭。⼭上沒有草⽊，卻遍佈著
⾦屬礦物和⽟⽯。翼望⼭上有⼀種野獸，外形像野貓，只有⼀隻眼
睛，卻⻑著三條尾巴，名叫讙。它發出的叫聲能壓倒多種動物⼀起叫
的聲⾳，把它飼養起來，可以驅凶辟邪，⽽吃了它的⾁可以治療⿈疸
病。⼭裡還有⼀種⿃，⻑得像烏鴉，卻有三個腦袋，六條尾巴，喜歡
像⼈⼀樣嘻笑，名字叫 ，吃了它的⾁就可以睡得⾹甜⽽不做噩夢，還
可以抵禦凶邪之氣。
同樣在《北次⼀經》裡提到的鵸鵌，卻稍有不同：帶⼭上也有⼀種
⿃，⻑得也像烏鴉，⾝上有五彩斑斕的紅⾊紋路，雌雄同體，吃它的
⾁可以治毒瘡。</t>
  </si>
  <si>
    <t>|狀如烏，三⾸六尾，善笑，出翼望⼭。|</t>
  </si>
  <si>
    <t>⽩雉</t>
  </si>
  <si>
    <t>又北⼆百⼆⼗⾥，⽈盂⼭，其陰多鐵，其陽多銅，其獸多⽩狼、⽩
虎，其⿃多⽩雉、⽩翟。
⽣⽔出焉，⽽東流注於河。
——《⼭海經·⼭經·西次四經》</t>
  </si>
  <si>
    <t>從號⼭再向北⼆百⼆⼗⾥，就是盂⼭。⼭背陰的北邊有很多鐵礦，⽽
⼭背陽的南邊則多是銅礦。⼭裡的野獸以⽩狼和⽩虎為最多，⼭中的
⾶⿃則多是⽩雉和⽩翟。⽣⽔即發源於盂⼭，之後向東流去，注⼊⿈
河。
⽩狼和⽩虎都是傳說中的瑞獸，相傳周穆王伐⽝戎時曾得著四隻⽩
狼，因之⼤勝。《瑞應圖》⽈：「⽩狼，王者仁德明哲則⾒；⼜王者
進退動準法度則⾒。⽩虎者，仁⽽善，王者不暴則⾒。」傳說中，⽩
虎和⻘⿓、朱雀、⽞武並列，是天之四靈之⼀，為守護西⽅之神。古
⼈認為只有當君主德⾄⿃獸、仁政愛⺠時，才會出現⽩⾊的瑞獸。</t>
  </si>
  <si>
    <t>|或作⽩翠，「雉、翟，⼀物⼆種。《經》⽩翟當為⽩翠。」出盂⼭。|</t>
  </si>
  <si>
    <t>竦斯</t>
  </si>
  <si>
    <t>又北三百⼆⼗⾥，⽈灌題之⼭，其上多樗柘，其下多流沙，多砥。
有獸焉，其狀如⽜⽽⽩尾，其⾳如叫，名⽈那⽗。
有⿃焉，其狀如雌雉⽽⼈⾯，⾒⼈則躍，名⽈竦斯，其鳴⾃呼也。
匠韓之⽔出焉，⽽西流注於泑澤，其中多磁⽯。
——《⼭海經·⼭經·北次⼀經》</t>
  </si>
  <si>
    <t>《⼭海經·⼭經·北次⼀經》</t>
  </si>
  <si>
    <t>《北次⼀經》記載，從單張⼭向北三百⼆⼗⾥，是灌題⼭。⼭上臭椿
樹和柘樹鬱鬱蔥蔥，⼭下則遍佈流沙，還出產⼤量的磨⼑⽯。⼭裡有
種野獸，樣⼦⻑得像⽜，有⼀條⽩尾巴，叫聲就像⼈的呼喊聲，名叫
那⽗。⼭中還有⼀種⿃，樣⼦與雌野雞類似，但⾯部似⼈臉，看⾒⼈
就跳躍起來，名叫竦斯，它的叫聲就像在呼喊⾃⼰的名字。匠韓⽔就
是發源於這灌題⼭，然後向西流注⼊泑澤。匠韓⽔中有很多的磁⽯。
《駢雅·釋⿃》載：竦斯、當扈、⽩ 、象蛇，皆雉屬也。就是說竦斯是
雉雞之類的⿃類。古圖譜中，有的竦斯不是⼈⾯，⽽是⿃頭。</t>
  </si>
  <si>
    <t>|狀如雌雉⽽⼈⾯，⾒⼈則躍，出灌題⼭。|</t>
  </si>
  <si>
    <t>囂⿃</t>
  </si>
  <si>
    <t>又北三百五⼗⾥，⽈樑渠之⼭，無草⽊，多⾦⽟。
脩⽔出焉，⽽東流注於雁⾨。
其獸多居暨，其狀如彙⽽⾚⽑，其⾳如豚。
有⿃焉，其狀如夸⽗，四翼、⼀⽬、⽝尾，名⽈囂，其⾳如鵲，⻝之
已腹痛，可以⽌衕。
——《⼭海經·⼭經·北次⼆經》</t>
  </si>
  <si>
    <t>《⼭海經·⼭經·北次⼆經》</t>
  </si>
  <si>
    <t>《北次⼆經》中提到，從北囂⼭再往北三百五⼗⾥，有座樑渠⼭。樑
渠⼭上草⽊不⽣，盛產⾦⽟。脩⽔發源於此，之後向東流注⼊雁⾨
⽔。⼭裡的野獸以居暨獸為多，這種野獸的樣⼦像刺蝟，渾⾝⻑滿紅
⽑，叫聲如⼩豬。⼭裡還有⼀種⿃，外形像《西次三經》中提到的舉
⽗，它有四個翅膀，⼀隻眼睛，⻑著⼀條狗尾巴，名字叫作囂，叫聲
和喜鵲的叫聲差不多。吃了它的⾁可以治療腹痛和腹瀉。</t>
  </si>
  <si>
    <t>｜其狀如夸⽗，四翼⼀⽬⽝尾，出樑渠⼭。|</t>
  </si>
  <si>
    <t>酸與</t>
  </si>
  <si>
    <t>又南三百⾥，⽈景⼭，南望鹽販之澤，北望少澤，其上多草、薯蕷，
其草多秦椒，其陰多赭，其陽多⽟。
有⿃焉，其狀如蛇，⽽四翼、六⽬、三⾜，名⽈酸與，其鳴⾃詨，⾒
則其⾢有恐。
——《⼭海經·⼭經·北次三經》</t>
  </si>
  <si>
    <t>《⼭海經·⼭經·北次三經》</t>
  </si>
  <si>
    <t>從教⼭向南三百⾥，就是景⼭。登景⼭遠望，向南遠望可⾒鹽販澤，
向北遠眺則可⾒少澤。⼭上⻑著很多草和薯蕷，所⽣草最多的是秦
椒。此⼭北邊盛產赭⽯，向陽的北邊則⽐較多⽟⽯。⼭裡還有⼀種⿃
叫酸與，看起來像蛇，卻有兩對翅膀、六隻眼睛、三隻腳，它的叫聲
就像在叫喚⾃⼰的名字。此⿃⼀旦出現，當地就會發⽣可怖、紊亂的
事。
郭璞則說：吃它的⾁可以千杯不醉。⼭經中的動物，既有吉兆也有凶
兆，就像有些動物⼀出現，就代表有⼤恐慌或災厄將會發⽣。</t>
  </si>
  <si>
    <t>|狀如蛇，四翼六⽬三⾜，⾒則其⾢有恐，出景⼭。|</t>
  </si>
  <si>
    <t>精衛</t>
  </si>
  <si>
    <t>又北⼆百⾥，⽈發鳩之⼭，其上多柘⽊，有⿃焉，其狀如烏，⽂⾸、
⽩喙、⾚⾜，名⽈精衛，其鳴⾃詨。
是炎帝之少⼥，名⽈⼥娃。
⼥娃遊於東海，溺⽽不返，故為精衛，常銜西⼭之⽊⽯，以堙於東
海。
漳⽔出焉，東流注於河。
——《⼭海經·⼭經·北次三經》</t>
  </si>
  <si>
    <t>再向北⾛⼆百⾥，有座⼭叫發鳩⼭，⼭上⻑了很多柘樹。⼭上樹林裡
有⼀種⿃，它的形狀像烏鴉，頭上⽻⽑有花紋，⽩⾊的嘴，紅⾊的
腳，名叫精衛，⿃的叫聲像在呼喚⾃⼰的名字。精衛本來是炎帝的⼩
⼥兒，名叫⼥娃。有⼀次，⼥娃去東海遊玩，溺⽔⾝亡，再也沒有回
來，於是化為精衛⿃。精衛經常銜著西⼭上的樹枝和⽯⼦，⽤來填塞
東海。漳河就發源於這發鳩⼭，之後向東流去，注⼊⿈河。
中國上古神話傳說之精衛填海即來源於此，如著名作家茅盾⾔：「精
衛與刑天是屬於同型的神話，都是描寫象徵百折不回的毅⼒和意志
的。」五柳先⽣陶淵明《讀⼭海經·其⼗》詩⽈：精衛銜微⽊，將以填
滄海。刑天舞⼲鏚，猛志固常在。同物既無慮，化去不復悔。徒設在
昔⼼，良⾠詎可待。其中的反抗精神，其實是中國先⺠勇敢堅韌的品
格之體現。</t>
  </si>
  <si>
    <t>|狀如烏，⽂⾸⽩喙⾚⾜，出發鳩⼭。|</t>
  </si>
  <si>
    <t>䖪⿏</t>
  </si>
  <si>
    <t>又南三百⾥，⽈栒狀之⼭，其上多⾦、⽟，其下多⻘碧⽯。
有獸焉，其狀如⽝，六⾜，其名⽈從從，其鳴⾃詨。
有⿃焉，其狀如雞⽽⿏⽑，其名⽈䖪⿏，⾒則其⾢⼤旱。
𣲵⽔出焉，⽽北流注於湖⽔。
其中多箴⿂，其狀如儵，其喙如箴，⻝之無疫疾。
——《⼭海經·⼭經·東次⼀經》</t>
  </si>
  <si>
    <t>《⼭海經·⼭經·東次⼀經》</t>
  </si>
  <si>
    <t>《東次⼀經》裡敘述，從藟⼭向南三百⾥，是栒狀⼭。⼭上盛產⾦屬
礦物和⽟⽯，⼭下多產⻘⽯和碧⽟。栒狀⼭裡有⼀種野獸，樣⼦⻑得
像狗，六隻⽖⼦，名字叫做從從，它的叫聲就像它的名字。栒狀⼭裡
有⼀種⿃，⻑得像雞，⽑好像⽼⿏的⽑，它的名字叫做䖪⿏。誰⾒到
它出現，他的都⾢就會發⽣⼤旱災。𣲵⽔就發源於栒狀⼭，⽽後向北
流注⼊湖⽔。𣲵⽔多產箴⿂，樣⼦像儵⿂，有著像針⼀樣的⼜尖⼜細
的嘴巴，⼈若吃了這種⿂就不會得瘟疫。
關於䖪⿏，有兩種版本。⼀種是說它⻑得像雞卻有著⽼⿏的尾巴，⼀
種是說它⻑得像雞卻有⽼⿏的⽑髮。其中，《康熙字典》引⽤的是
「有⿃焉，其狀如雞⽽⿏尾。」⽽袁珂《⼭海經校譯》取的則是：
「有⿃焉，其狀如雞⽽⿏⽑」。</t>
  </si>
  <si>
    <t>|狀如雞⽽⿏⽑，⾒則其⾢⼤旱，出栒狀⼭。|</t>
  </si>
  <si>
    <t>絜鉤</t>
  </si>
  <si>
    <t>又南五百⾥，⽈䃌⼭，南臨䃌⽔，東望湖澤。
有獸焉，其狀如⾺，⽽⽺⽬、四⻆、⽜尾，其⾳如獆狗，其名⽈峳
峳，⾒則其國多狡客。
有⿃焉，其狀如鳧⽽⿏尾，善登⽊，其名⽈絜鉤，⾒則其國多疫。
——《⼭海經·⼭經·東次⼆經》</t>
  </si>
  <si>
    <t>《⼭海經·⼭經·東次⼆經》</t>
  </si>
  <si>
    <t>從鳧麗⼭再向南五百⾥，是䃌⼭。䃌⼭坐落在䃌⽔北岸，登上⼭頂，
向東可以望⾒湖澤。⼭裡有⼀種野獸，外形⻑得很像⾺，眼睛像⽺，
頭上有四隻犄⻆，尾巴似⽜，叫聲就像狗吠，它的名字叫做峳峳。凡
是它出現的國家，那個國家就會招來⼀批四⽅狡猾之徒。䃌⼭⼭裡還
有⼀種⿃，樣⼦像野鴨⼦，卻⻑著⽼⿏⼀樣的尾巴，此⿃善於爬樹，
它的名字叫做絜鉤。它出現在哪個國家，那裡就頻繁發⽣各種瘟疫。</t>
  </si>
  <si>
    <t>|狀如鳧⽽⿏尾，善登⽊，⾒則其國多疫，出䃌⼭。|</t>
  </si>
  <si>
    <t>跂踵</t>
  </si>
  <si>
    <t>又西⼆⼗⾥，⽈復州之⼭，其⽊多檀，其陽多⿈⾦。
有⿃焉，其狀如鴞，⽽⼀⾜彘尾，其名⽈跂踵，⾒則其國⼤疫。
——《⼭海經·⼭經·中次⼗經》</t>
  </si>
  <si>
    <t>《⼭海經·⼭經·中次⼗經》</t>
  </si>
  <si>
    <t>從勇⽯⼭往西⼆⼗⾥，有座復州⼭。⼭中的樹⽊以檀樹為主，⼭向陽
的南坡盛產⿈⾦。⼭裡有⼀種怪⿃⻑得像貓頭鷹，只有⼀隻腳，⾝後
還有⼀條豬尾巴，名叫跂踵。⼀旦出現就會發⽣瘟疫。
《⼭海經》中有兩處跂踵，除了《中次⼗經》裡的這種怪⿃外，還有
《海外北經》裡提到的跂踵國。這個國家位於拘纓國的東邊，那裡的
⼈不僅⻑得⾼⼤，兩隻腳也很⼤，所以⼜稱⼤踵國。原⽂為「跂踵國
在拘纓東，其為⼈⼤，兩⾜亦⼤。⼀⽈⼤踵。」郭璞的注說：跂踵國
⼈⾛路時，腳跟不著地。所以跂踵也是形容踮起腳跟的樣⼦，引申為
有企求、仰慕之意。</t>
  </si>
  <si>
    <t>|狀如鴞，⼀⾜彘尾，⾒則其國⼤疫，出復州⼭。|</t>
  </si>
  <si>
    <t>䳅鵌</t>
  </si>
  <si>
    <t>又東⼆百⾥，⽈醜陽之⼭，其上多椆、椐。
有⿃焉，其狀如烏⽽⾚⾜，名⽈䳅鵌，可以御⽕。
——《⼭海經·⼭經·中次⼗⼀經》</t>
  </si>
  <si>
    <t>《⼭海經·⼭經·中次⼗⼀經》</t>
  </si>
  <si>
    <t>從求⼭向東⼆百⾥，是醜陽⼭。⼭中樹⽊以椆樹和椐樹為多。此⼭中
有⼀種⿃，它的外形很像烏鴉，⽣有紅⾊的⽖⼦，名叫䳅鵌 ，可以飼
養它⽤來預防⽕災。
椆樹，古書上只說它是⼀種冬天不落葉的樹。椐樹⼜名櫃樹，⼜名靈
壽⽊，它的樹幹⼀節⼀節的像⽵⼦，可以做⼿杖，吃了它的籽兒可以
⻑壽。</t>
  </si>
  <si>
    <t>|狀如烏⽽⾚⾜，可以御⽕，出醜陽⼭。|</t>
  </si>
  <si>
    <t>異獸篇</t>
  </si>
  <si>
    <t>狌狌</t>
  </si>
  <si>
    <t>南⼭之⾸⽈䧿⼭。其⾸⽈招搖之⼭，臨於西海之上，多桂，多⾦⽟。
有草焉，其狀如⾲⽽⻘華，其名⽈祝餘，⻝之不飢。有⽊焉，其狀如
榖⽽⿊理，其華四照。其名⽈迷榖，佩之不迷。有獸焉，其狀如禺⽽
⽩⽿，伏⾏⼈⾛，其名⽈狌狌，⻝之善⾛。麗</t>
  </si>
  <si>
    <t>《⼭海經·⼭經·南次⼀經》</t>
  </si>
  <si>
    <t>《南次⼀經》記載：南⽅第⼀列⼭系叫做䧿⼭⼭系，此⼭系第⼀座⼭
叫做招搖⼭，它聳⽴在西海邊上。⼭上有很多桂樹，還蘊藏著⼤量的
⾦屬礦物和⽟⽯。⼭裡有種草，樣⼦像野⾲菜，開⻘⾊的花，草的名
字叫祝餘，吃了它就不會感到飢餓。⼭上有種樹，外形像構樹，有⿊
⾊的紋理，其光耀四⽅，樹的名字叫做迷榖，⼈們若是佩帶著它就不
容易迷路。⼭上還有⼀種野獸，樣⼦⻑得像猿猴，不過⽿朵是⽩⾊
的，既能匍匐爬⾏，也能像⼈⼀樣直⽴⾏⾛，這種野獸的名字叫做狌
狌，吃了它的⾁可以⾛得很快。</t>
  </si>
  <si>
    <t>|狀如禺⽽⽩⽿，伏⾏⼈⾛，出招搖⼭。|</t>
  </si>
  <si>
    <t>類</t>
  </si>
  <si>
    <t>又東四百⾥，⽈亶爰之⼭，多⽔，無草⽊，不可以上。
有獸焉，其狀如狸⽽有髦，其名⽈類，⾃為牝牡，⻝者不妒。
——《⼭海經·⼭經·南次⼀經》</t>
  </si>
  <si>
    <t>《南次⼀經》裡記載，從柢⼭向東四百⾥，有座亶爰⼭。⼭中溪流遍
佈，卻草⽊不⽣。這座⼭異常險峻，難以攀登。⼭上還有種野獸，外
形⻑得像野貓，脖⼦上有鬃⽑，它的名字叫做類，是種雌雄同體的奇
獸。吃了類的⾁，⼈們就不會爭⾵吃醋相互嫉妒。
類，⼜叫狸，雲南蒙⼭⼈叫它⾹髦。《楚辭》《列⼦》和《本草拾
遺》等古籍都曾提到這種動物。類最奇特之處，在於它雌雄同體，⾃
⼰受孕繁殖，因⽽衍⽣出不會產⽣妒忌之⼼的說法。</t>
  </si>
  <si>
    <t>|狀如貍⽽有髦，⾃為牝牡，出亶爰⼭。|</t>
  </si>
  <si>
    <t>九尾狐</t>
  </si>
  <si>
    <t>又東三百⾥，⽈⻘丘之⼭，其陽多⽟，其陰多⻘䨼。
有獸焉，其狀如狐⽽九尾，其⾳如嬰兒，能⻝⼈，⻝者不蠱。
——《⼭海經·⼭經·南次⼀經》</t>
  </si>
  <si>
    <t>《南次⼀經》記載，從基⼭再往東三百⾥就是⻘丘⼭。⻘丘⼭物產豐
盛，向陽的南坡盛產⽟⽯，⽽背陰的北坡則盛產⻘䨼。⼭裡有種奇獸
名喚九尾狐，它的外型像狐狸，有九條尾巴，叫聲卻像嬰兒的哭聲，
會吃⼈。相傳吃了它的⾁，可以不受妖邪癘氣的侵擾。</t>
  </si>
  <si>
    <t>|狐⾝九尾，能⻝⼈，出⻘丘⼭。|</t>
  </si>
  <si>
    <t>猾裹</t>
  </si>
  <si>
    <t>又東三百四⼗⾥，⽈堯光之⼭，其陽多⽟，其陰多⾦。
有獸焉，其狀如⼈⽽彘鬣，⽳居⽽冬蟄，其名⽈猾裹，其⾳如斫⽊，
⾒則縣有⼤繇。
——《⼭海經·⼭經·南次⼆經》</t>
  </si>
  <si>
    <t>《南次⼆經》裡提到，從⻑右⼭再往東三百四⼗⾥有座堯光⼭，堯光
⼭向陽的南⾯多產⽟⽯，背陰的北坡則盛產⾦屬。⼭中的有怪獸，外
型像⼈，全⾝⻑滿豬鬣般的粗⽑。這種怪獸居住在⼭洞裡，冬季就蟄
伏不出，它的叫聲就像伐⽊的聲⾳。它所出現的郡縣就⼀定會有繁重
的徭役。</t>
  </si>
  <si>
    <t>|狀如⼈⽽彘鬣，⾳如斫⽊，⾒則縣有⼤繇，出堯光⼭。|</t>
  </si>
  <si>
    <t>彘</t>
  </si>
  <si>
    <t>又東五百⾥，⽈浮⽟之⼭，北望具區，東望諸[卤比(左右)]，有獸焉，其狀如虎⽽⽜尾，其⾳如吠⽝，其名⽈彘，是⻝⼈。
苕⽔出於其陰，北流注於具區，其中多鮆⿂。
——《⼭海經·⼭經·南次⼆經》</t>
  </si>
  <si>
    <t>《南次⼆經》說：從句餘⼭再向東五百⾥，有座浮⽟⼭。登⼭遠眺，
向北可望具區湖，向東可望諸⽔。浮⽟⼭上有種野獸，樣⼦⻑得像⽼
虎，卻⻑著⼀條⽜尾巴，很像狗吠，它的名字叫做彘，是⼀種吃⼈的
怪獸。苕⽔就發源於浮⽟⼭的北坡，然後向北流注⼊太湖。苕⽔之
中，盛產鮆⿂。
在《⼭海經》圖譜中，彘還有另⼀種形象：外形像獅猴，有張⼈的
臉，卻有四隻⽿朵，⾝上的⽑⾊像⽼虎的斑紋，尾巴像⽜尾，叫聲像
狗，會吃⼈，若是看⾒它就有⼤洪⽔。</t>
  </si>
  <si>
    <t>|狀如虎⽽⽜尾，⾳如吠⽝，⻝⼈，出浮⽟⼭。|</t>
  </si>
  <si>
    <t>䍺</t>
  </si>
  <si>
    <t>又東四百⾥，⽈洵⼭。其陽多⾦，其陰多⽟。
有獸焉，其狀如⽺⽽無⼝，不可殺也，其名⽈䍺。
洵⽔出焉，⽽南流注於閼之澤，其中多茈蠃。
——《⼭海經·⼭經·南次⼆經》</t>
  </si>
  <si>
    <t>《南次⼆經》記載，鹹陰⼭再往東⾛四百⾥，有座洵⼭，⼭向陽的南
坡盛產⾦屬礦⽯，向陰的北⾯則盛產⽟⽯。洵⼭裡有種怪獸，外形⻑
得像⿊⾊的⽺，卻沒有嘴巴，不吃不喝也不會死。它的名字叫做䍺。
洵⽔發源於洵⼭，向南流注⼊閼澤。洵⽔之中，則盛產紫⾊的螺。</t>
  </si>
  <si>
    <t>|狀如⽺⽽無⼝，出洵⼭。|</t>
  </si>
  <si>
    <t>兕</t>
  </si>
  <si>
    <t>東五百⾥，⽈禱過之⼭，其上多⾦、⽟，其下多犀、兕，多象。
——《⼭海經·⼭經·南次三經》</t>
  </si>
  <si>
    <t>兕是《⼭海經》中⼀種常⾒的野獸，⼀共出現了九次之多。其中《南
⼭經》禱過⼭⼀次，《西⼭經》嶓冢⼭、⼥床⼭、 陽⼭、眾獸⼭
各⼀次，《北⼭經》敦薨⼭⼀次，《中⼭經》美⼭、崌⼭各⼀次，
《海內南經》裡⼀次。
郭璞說：「犀似⽔⽜。兕亦似⽔⽜，⻘⾊，⼀⻆，重三千⽄。」兕是
⼀種瑞獸，形狀似⽜，全⾝⻑著⿊⾊的⽑，頭上只⻑著⼀隻⻆。逢天
下將盛，⽽現世出。有⼈說就是雌犀⽜。</t>
  </si>
  <si>
    <t>|狀如⽜，蒼⿊，⼀⻆。|</t>
  </si>
  <si>
    <t>蔥聾</t>
  </si>
  <si>
    <t>又西⼋⼗⾥，⽈符禺之⼭，其陽多銅，其陰多鐵。
其上有⽊焉，名⽈⽂莖，其實如棗，可以已聾。
其草多條，其狀如葵，⽽⾚華⿈實，如嬰兒⾆，⻝之使⼈不惑。
符禺之⽔出焉，⽽北流注於渭。
其獸多蔥聾，其狀如⽺⽽⾚鬣。
其⿃多鴖，其狀如翠⽽⾚喙，可以御⽕。
——《⼭海經·⼭經·西次⼀經》</t>
  </si>
  <si>
    <t>從⼩華⼭向西⼋⼗⾥，是符禺⼭，此⼭物產豐富，向陽的南坡有豐富
銅礦，背陰的北坡則蘊藏鐵礦。⼭上有⼀種樹⽊叫⽂莖，果實像棗
⼦，可以⽤來治療⽿聾。⼭裡的草以條草為主，這種草⻑得像⼭葵
菜，紅花⿈果，外形就像嬰兒的⾆頭，吃了它就不會被邪氣給迷惑。
符禺⽔就發源於這符禺⼭裡，之後往北流⼊渭⽔。⼭上的野獸⼤多是
蔥聾，它⻑得像⽺，有紅⾊的鬣⽑。⼭裡的⿃類以鴖⿃居多，這種⿃
外形像翠⿃，嘴巴是紅的，這種⿃能報⽕警，養了它可以防禦⽕災。</t>
  </si>
  <si>
    <t>|狀如⽺⽽⾚鬣，出符禺⼭。|</t>
  </si>
  <si>
    <t>囂</t>
  </si>
  <si>
    <t>又西七⼗⾥，⽈羭次之⼭，漆⽔出焉，北流注於渭。
其上多棫、橿，其下多⽵箭，其陰多⾚銅，其陽多嬰垣之⽟。
有獸焉，其狀如禺⽽⻑臂，善投，其名⽈囂。
有⿃焉，其狀如梟，⼈⾯⽽⼀⾜，名⽈橐[非巴(上下)]冬⾒夏蟄，服之不畏雷。
——《⼭海經·⼭經·西次⼀經》</t>
  </si>
  <si>
    <t>《西次⼀經》記載：從浮⼭再向西七⼗⾥，是羭次⼭。漆⽔發源於羭
次⼭，然後向北流注⼊渭河。⼭上⼜很多⽣棫樹和橿樹，⼭下則是茂
密的細⽵。⼭背陰的北⾯多產⾚銅，向陽的南邊則盛產嬰垣⽟。羭次
⼭中有⼀種野獸，外形看上去像猿猴，胳膊很⻑，善於投擲，它的名
字叫做囂。⼭上還有⼀種⿃，樣⼦像貓頭鷹，卻⻑著⼈臉，只有⼀隻
腳，名叫橐，這種⿃冬天出現、夏天蟄伏，佩帶著它的⽻⽑，就不怕
打雷。</t>
  </si>
  <si>
    <t>|狀如禺⽽⻑臂，善投，出羭次⼭。|</t>
  </si>
  <si>
    <t>猛豹</t>
  </si>
  <si>
    <t>又西百七⼗⾥，⽈南⼭，上多丹粟。丹⽔出焉，北流注於渭。獸多猛
豹，⿃多⼫鳩。
——《⼭海經·⼭經·西次⼀經》</t>
  </si>
  <si>
    <t>《西次⼀經》裡記載，從時⼭往西⾛⼀百七⼗⾥，就是南⼭。南⼭上
到處都是粟⽶⼤⼩的丹砂。丹⽔就發源於此⼭，之後向北流去，注⼊
渭河。⼭裡野獸以猛豹居多，⿃類中最多的是布穀⿃。
猛豹到底是什麼，⾃古即意⾒不⼀。有⼈認為猛豹就是夢貘，清代學
者郝懿⾏在其所著《⼭海經箋疏》中就認為「猛豹即貘豹」。還有⼈
認為猛豹是⼤熊貓，⽽郭璞在註解時則說：「猛豹似熊⽽⼩，⽑淺，
有光澤。」古⼈在為它作圖時多畫成豹的樣⼦。</t>
  </si>
  <si>
    <t>|似熊⽽⼩，⽑淺有光澤，出南⼭。|</t>
  </si>
  <si>
    <t>玃如</t>
  </si>
  <si>
    <t>從天帝⼭向西南三百⼋⼗⾥，是皋塗⼭。薔⽔即發源於此⼭，⽽後向
西流注⼊諸資⽔。塗⽔也發源於這裡，之後向南流注⼊集獲⽔。皋塗
⼭的南邊盛產丹砂，⼭的北邊則多產⽩銀和⿈⾦，⼭上遍佈著桂樹。
皋塗⼭裡有⼀種⽩⾊的⽯頭，名叫礜⽯，可以毒殺⽼⿏。⼭裡還有⼀
種叫無條的草，形狀像槀苃，葉⼦像葵菜，只是背⾯是紅⾊的，無條
也可以⽤來毒殺⽼⿏。皋塗⼭上有種野獸，樣⼦⻑得像⿅，⽩⾊的尾
巴，後⾜似⾺蹄，前⾜則像⼈⼿，頭上有四隻⻆，名叫玃如。⼭上還
有⼀種⿃，外形像鷂鷹卻⻑著像⼈腳⼀樣的⽖⼦，名叫數斯，吃了它
的⾁可以治療脖⼦上的腫瘤病。
有的書上把玃如寫成獲如，是⼀種集合了⿅、⾺、⼈三種特徵於⼀⾝
的怪獸。郭璞說：這種野獸可以牢牢地攀附在樹⽊和岩⽯上，⽽不會
跌落下來。</t>
  </si>
  <si>
    <t>|狀如⿅，⽩尾⾺⾜⼈⼿四⻆，出皋塗⼭。|</t>
  </si>
  <si>
    <t>麢⽺</t>
  </si>
  <si>
    <t>又西⼆百⾥，⽈翠⼭，其上多棕、柟，其下多⽵箭，其陽多⿈⾦、
⽟，其陰多旄⽜、麢、麝。
其⿃多鸓，其狀如鵲，⾚⿊⽽兩⾸、四⾜，可以御⽕。
——《⼭海經·⼭經·西次⼀經》</t>
  </si>
  <si>
    <t>從⿈⼭再向西⽅⼆百⾥，有座翠⼭，⼭上滿是棕樹和楠⽊，⼭下則多
細⽵林。⼭向陽的南坡盛產⿈⾦和⽟⽯，背陰的北坡有許多旄⽜、麢
⽺和麝。⼭上的⿃類以鸓⿃居多，這種⿃外形樣⼦像喜鵲，紅⿊⾊的
⽻⽑，不過⻑著兩個腦袋，四隻⽖⼦，飼養它可以防禦凶邪。
郭璞的注說：麢⽺，似⽺⽽⼤，⻆圓銳，好在⼭崖間。元代的《古今
韻會舉要》也說，麢⽺的⻆捲曲如圓，晚上休息時會找個安全的地
⽅，把⼤⻆掛在樹上，將⾝體懸空以躲避天敵。所以麢⽺應該就是羚
⽺，喜歡出沒于⼭崖之間。</t>
  </si>
  <si>
    <t>|似⽺⽽⼤，⻆圓銳，好在⼭崖間，翠⼭多此獸。|</t>
  </si>
  <si>
    <t>狡</t>
  </si>
  <si>
    <t>又西三百五⼗⾥，⽈⽟⼭，是西王⺟所居也。
西王⺟，其狀如⼈，豹尾虎⿒⽽善嘯，蓬髮戴勝，是司天之厲及五
殘。
有獸焉，其狀如⽝⽽豹⽂，其⻆如⽜，其名⽈狡，其⾳如吠⽝，⾒則
其國⼤穰。
有⿃焉，其狀如翟⽽⾚，名⽈勝遇，是⻝⿂，其⾳如錄，⾒則其國⼤
⽔。
——《⼭海經·⼭經·西次三經》</t>
  </si>
  <si>
    <t>從蠃⺟⼭再向西⾏經三百五⼗⾥，就是⽟⼭，這裡是西王⺟居住的地
⽅。西王⺟的形貌像⼈⼀樣，⻑著⼀條豹⼦尾巴，⽼虎的⽛⿒，且善
於發出⻑⻑的嘯叫聲，蓬頭亂髮的頭上戴著飾物⽟勝。她主管上天的
災難和五刑殘殺之氣。⽟⼭裡有⼀種獸，形狀像狗，⾝上有豹紋，頭
上⻑著和⽜⻆⼀樣的⻆，它的名字叫做狡，叫聲似狗吠。在哪個國家
出現就會使那個國家五穀豐登。⼭裡還有⼀種⿃，樣⼦像野雞，全⾝
通紅，名叫勝遇，以⿂為⽣，它所發出的叫聲如同⿅的聲⾳⼀樣，凡
是它出現的地⽅就會發⽣⽔災。</t>
  </si>
  <si>
    <t>|狀如⽝，豹⽂⽜⻆，⾳如吠⽝，⾒則其國⼤穰，出⽟⼭。|</t>
  </si>
  <si>
    <t>猙</t>
  </si>
  <si>
    <t>又西⼆百⼋⼗⾥，⽈章莪之⼭，無草、⽊，多瑤、碧。
所為甚怪。
有獸焉，其狀如⾚豹，五尾⼀⻆，其⾳如擊⽯，其名⽈猙。
有⿃焉，其狀如鶴，⼀⾜，⾚⽂⻘質⽽⽩喙，名⽈畢⽅，其鳴⾃訆
也，⾒則其⾢有譌⽕。
——《⼭海經·⼭經·西次三經》</t>
  </si>
  <si>
    <t>《西次三經》記載，從⻑留⼭向西⼆百⼋⼗⾥，有座章莪⼭，⼭上草
⽊不⽣，遍佈著瑤、碧⼀類的美⽟。⼭中多瑰麗奇異的物產。章莪⼭
有⼀種野獸，⾝形像豹⼦，⼀⾝紅⽑，⻑著五條尾巴，⼀隻犄⻆，它
發出的叫聲如同敲擊⽯頭，錚錚作響，所以它的名字叫做猙。還有⼀
種神⿃名叫畢⽅，外型像鶴，只有⼀隻腳，嘴是⽩⾊的，⽻⽑是⻘⾊
的，上⾯還有紅⾊的斑紋，叫聲就像在叫喚⾃⼰的名字。畢⽅出現的
地⽅經常會莫名其妙地發⽣⽕災。
傳說猙以猛獸毒蟲為⻝，千步之外就能聞到獵物⾝體發出的濃烈氣
味。我們通常⽤「⾯⽬猙獰」來形容惡⼈。其中「猙和獰」本是兩種
怪獸，雄性為猙、雌性為獰。</t>
  </si>
  <si>
    <t>|狀如⾚豹，五尾⼀⻆，⾳如擊⽯，出章莪⼭。|</t>
  </si>
  <si>
    <t>天狗</t>
  </si>
  <si>
    <t>又西三百⾥，⽈陰⼭，濁浴之⽔出焉，⽽南流注於蕃澤，其中多⽂
⾙。
有獸焉，其狀如狸⽽⽩⾸，名⽈天狗，其⾳如榴榴，可以御凶。
——《⼭海經·⼭經·西次三經》</t>
  </si>
  <si>
    <t>章莪⼭再往西三百⾥，有座陰⼭，濁浴⽔發源於此，然後往南流去，
注⼊蕃澤，⽔中有許多五彩斑斕的⾙類。⼭裡有種野獸，模樣⻑得像
野貓，頭部是⽩⾊的，發出的叫聲也像貓⼀樣，飼養它可以抵禦⽕
災。
《太平御覽》記載，秦襄公時，在⽩⿅原這個地⽅曾有天狗出現，若
有賊⼈來犯，天狗就會⼤叫，保護此地的居⺠。後來演變成⽤來形容
彗星和流星，古⼈將天空奔星視為⼤不吉，所以天狗也變成了凶星的
稱謂。《史記·天官》載：「天狗狀如⼤奔星，有聲，其下⽌地類狗，
所墮及炎⽕，望之如⽕光，炎炎沖天。」</t>
  </si>
  <si>
    <t>|狀如狸⽽⾃⾸，出陰⼭。|</t>
  </si>
  <si>
    <t>⽩⿅</t>
  </si>
  <si>
    <t>又北百⼆⼗⾥，⽈上申之⼭，上無草⽊，⽽多硌⽯，下多榛楛，獸多
⽩⿅。
其⿃多當扈，其狀如雉，以其髯⾶，⻝之不眴⽬。
湯⽔出焉，東流注於河。
——《⼭海經·⼭經·西次四經》</t>
  </si>
  <si>
    <t>⿃⼭北邊⼀百⼆⼗⾥處，有座上申⼭。上申⼭上滿⼭都是凸出來的⼤
⽯塊，沒有任何草⽊⽣⻑，⽽⼭下⻑滿了榛樹和楛樹。⼭間⾶禽⾛獸
眾多，⾛獸⼤多都是⽩⿅。⽽⾶禽多為扈。它的樣⼦像野雞，⽤⻑髯
來做翅膀⾶⾏，吃了它的⾁就可以使⼈不眨眼。湯⽔就從這座⼭發
源，向東流⼊⿈河。
⽩⿅是⼀種瑞獸，據說普通的⿅⽣⻑千年⽑⽪就會變成蒼⾊，再⻑五
百年它的⽑⽪才能變⽩，⾜⾒⽩⿅之珍貴。作為⻑壽的仙獸，⽩⿅代
表著⼈們祈求⻑壽的願望。古⼈還認為，只有天⼦體察⺠情、政治清
明的時候，⽩⿅才會出現。《尚書》記載，周穆王為了獲得⽩⿅，甚
⾄還發動了⼀場戰爭，《明史》中也有許多⾂下將⽩⿅進獻朝廷的記
載。現在位於西安市藍⽥縣的⽩⿅原，就是以⽩⿅遊於此⽽得名。</t>
  </si>
  <si>
    <t>|⽣千五百年，⽩⽑，⾒則多壽，出上申⼭。|</t>
  </si>
  <si>
    <t>駮</t>
  </si>
  <si>
    <t>又西三百⾥，⽈中曲之⼭，其陽多⽟，其陰多雄⿈、⽩⽟及⾦。
有獸焉，其狀如⾺，⽽⽩⾝⿊尾，⼀⻆，虎⽛⽖，⾳如⿎⾳，其名⽈
駮，是⻝虎豹，可以御兵。
有⽊焉，其狀如棠，⽽員葉⾚實，實⼤如⽊⽠，名⽈櫰⽊，⻝之多
⼒。
——《⼭海經·⼭經·西次四經》</t>
  </si>
  <si>
    <t>從英鞮⼭再向西三百⾥，有座中曲⼭。⼭向陽的南邊盛產⽟⽯，背陰
的北⾯則多產雄⿈、⽩⽟和⾦屬礦物。中曲⼭上有⼀種怪獸，外形的
樣⼦像⾺，⽩⾊的⾝體，⿊⾊的尾巴，⻑有⼀隻⻆，鋒⽛利⽖如同⽼
虎，它的叫聲就像是擂⿎，這種怪獸的名字叫駮，經常捕⻝豹⼦和⽼
虎，如能經過馴養，它會保護主⼈免遭⼑兵之災。中曲⼭裡還有⼀種
樹⽊，形狀與棠梨樹無異，只不過葉⼦是圓形的，所結的果⼦是紅⾊
的，⽽且⼤得像⽊⽠，這種樹的名字叫櫰⽊，⼈若吃了這種果⼦就會
健壯有⼒。
同樣在《海外北經》中也到了駮，不過並沒有⻆。《爾雅》和《周
書》中的駮也沒提到有⻆。但無異，這是⼀種可以吃掉豹⼦和⽼虎的
猛獸。</t>
  </si>
  <si>
    <t>|狀如⾺⽽⽩⾝⿊尾，⼀⻆，虎⽛⽖，⾳如⿎⾳，是⻝虎豹，出中曲
⼭。|</t>
  </si>
  <si>
    <t>窮奇</t>
  </si>
  <si>
    <t>又西⼆百六⼗⾥，⽈邽⼭。其上有獸焉，其狀如⽜，蝟⽑，名⽈窮
奇，⾳如獆狗，是⻝⼈。
——《⼭海經·⼭經·西次四經》</t>
  </si>
  <si>
    <t>窮奇是中國神話傳說中的古代四凶之⼀（其餘三凶為饕餮、檮杌、混
沌）。《⼭海經》裡記載了它的兩種形象。《西次四經》中說：從中
曲⼭向西⼆百六⼗⾥，是邽⼭。⼭裡有⼀種野獸，樣⼦⻑得很像⽜，
⽑卻像刺蝟，名叫窮奇，它叫聲就像狗的獆叫聲，是⼀種吃⼈猛獸。
⽽在《海內北經》裡，窮奇外貌卻像⽼虎，⻑有⼀雙翅膀，喜歡吃
⼈，更會從⼈的頭部開始進⻝，是⼀頭凶惡的異獸。雖有差異，但都
是喜歡⻝⼈的凶獸。</t>
  </si>
  <si>
    <t>|狀如⽜，蝟⽑，是⻝⼈，出邽⼭。|</t>
  </si>
  <si>
    <t>當康</t>
  </si>
  <si>
    <t>又東南⼆百⾥，⽈欽⼭，多⾦⽟⽽無⽯。
師⽔出焉，⽽北流注於皋澤，其中多鱃⿂，多⽂⾙。
有獸焉，其狀如豚⽽有⽛，其名⽈當康，其鳴⾃訆，⾒則天下⼤穰。
——《⼭海經·⼭經·東次四經》</t>
  </si>
  <si>
    <t>《⼭海經·⼭經·東次四經》</t>
  </si>
  <si>
    <t>從⼥烝⼭向東南⼆百⾥，是欽⼭。⼭上遍佈各種⾦屬礦物和⽟⽯，沒
有⼀塊普通⽯頭。師⽔就發源於欽⼭，然後向北流最後注⼊皋澤。師
⽔之中，多產鱃⿂和五彩斑斕的⾙殼。⼭裡有種野獸，樣⼦像⼩豬，
有兩顆獠⽛，它的名字叫做當康，它的叫聲就像在呼喚⾃⼰的名字。
這種野獸出現，天下就會⼤豐收。
當康是中國古代神話傳說中的瑞獸，傳說在豐收的年歲裡鳴叫著⾃⼰
的名字跳著舞出現。郝懿⾏注：「當康⼤穰，聲轉義近，蓋歲將豐
稔，茲獸先出以鳴瑞。」</t>
  </si>
  <si>
    <t>|狀如豚⽽有⽛，⾒則天下⼤穰，出欽⼭。|</t>
  </si>
  <si>
    <t>䑏疏</t>
  </si>
  <si>
    <t>又北三百⾥，⽈帶⼭，其上多⽟，其下多⻘碧。
有獸焉，其狀如⾺，⼀⻆有錯，其名⽈䑏疏，可以闢⽕。
有⿃焉，其狀如烏，五采⽽⾚⽂，名⽈鵸鵌，是⾃為牝牡，⻝之不
疽。
——《⼭海經·⼭經·北次⼀經》</t>
  </si>
  <si>
    <t>從求如⼭再往北三百⾥，有座帶⼭。⼭上盛產⽟⽯，⼭下則盛產⻘⽯
和碧⽯。帶⼭裡有⼀種野獸，外形⻑得像⾺，⻑著⼀隻像磨⽯的犄
⻆，這種野獸的名字叫做䑏疏，把它飼養起來可以預防⽕災。還有⼀
種⿃，樣⼦像烏鴉，五彩的⽻⽑上有紅⾊的斑紋，名叫鵸鵌，這種⿃
雌雄同體，吃它的⾁可以治毒瘡。</t>
  </si>
  <si>
    <t>|狀如⾺，⼀⻆有錯，可以闢⽕，出帶⼭。|</t>
  </si>
  <si>
    <t>孟槐</t>
  </si>
  <si>
    <t>又北四百⾥，⽈譙明之⼭，譙⽔出焉，西流注於河。
其中多何羅之⿂，⼀⾸⽽⼗⾝，其⾳如吠⽝，⻝之已癰。
有獸焉，其狀如貆⽽⾚豪，其⾳如榴榴，名⽈孟槐，可以御凶。
是⼭也，無草、⽊，多⻘、雄⿈。
——《⼭海經·⼭經·北次⼀經》</t>
  </si>
  <si>
    <t>從帶⼭再向北四百⾥，就是譙明⼭。譙⽔發源於這譙明⼭裡，之後向
西流去，最後注⼊⿈河。譙⽔之中盛產何羅⿂，這種⿂有⼀個腦袋，
⼗個⾝⼦，它的叫聲就像狗叫⼀樣，吃了它的⾁可以治療膿瘡。譙明
⼭中還有有⼀種野獸，外形⻑得和豪豬⼀樣，不過軟⽑卻是紅⾊的，
它的叫聲就像軲轆聲，這種怪獸名叫孟槐，把它飼養起來可以防避凶
邪之氣。譙明⼭上沒有任何草⽊，卻遍佈著⽯⻘和雄⿈。</t>
  </si>
  <si>
    <t>|狀如貆⽽⾚豪，⾳如榴榴，出譙明⼭。|</t>
  </si>
  <si>
    <t>⽿⿏</t>
  </si>
  <si>
    <t>又北⼆百⾥，⽈丹薰之⼭，其上多樗、柏，其草多⾲薤多丹雘。薰⽔
出焉，⽽西流注於棠⽔。
有獸焉，其狀如⿏，⽽菟⾸麋⾝，其⾳如獆⽝，以其尾⾶，名⽈⽿
⿏，⻝之不䐆，⼜可以御百毒。
——《⼭海經·⼭經·北次⼀經》</t>
  </si>
  <si>
    <t>《北次⼀經》中說，從虢⼭再向北⾏經⼆百⾥，有座丹薰⼭。⼭上遍
佈著臭椿樹和柏樹，還有很多野⾲菜和藠頭，還盛產丹雘。薰⽔就發
源於這座丹薰⼭，之後向西流去，最後注⼊棠⽔。丹薰⼭中有種野
獸，外形⻑得像⽼⿏，它的腦袋像兔⼦頭，⾝體好似麋⿅，叫聲如同
狗吠，這種野獸可以⽤它的尾巴滑翔，名叫⽿⿏。吃了它就不會得肚
⼦⿎脹的病，還可以防禦百毒侵害。</t>
  </si>
  <si>
    <t>|狀如⿏，⽽菟⾸麋⽿，⾳如獆⽝，以其尾⾶，可以御百毒，出丹薰
⼭。|</t>
  </si>
  <si>
    <t>諸犍</t>
  </si>
  <si>
    <t>又北百⼋⼗⾥，⽈單張之⼭，其上無草⽊。
有獸焉，其狀如豹⽽⻑尾，⼈⾸⽽⽜⽿，⼀⽬，名⽈諸犍，善吒，⾏
則銜其尾，居則蟠其尾。
有⿃焉，其狀如雉，⽽⽂⾸、⽩翼、⿈⾜，名⽈⽩鵺，⻝之已嗌痛，
可以已痸。
櫟⽔出焉，⽽南流注於槓⽔。
——《⼭海經·⼭經·北次⼀經》</t>
  </si>
  <si>
    <t>《北次⼀經》裡記載，從蔓聯⼭再向北⼀百⼋⼗⾥，有座單張⼭，⼭
上⼨草不⽣。那裡有⼀種怪獸名叫諸犍，形體⻑得像豹，⾝後拖著⼀
條⻑⻑的尾巴，有著略似⼈的腦袋、⽜的⽿朵，卻只有⼀隻眼睛。諸
犍喜歡⼤聲吼叫，⾏⾛時會⽤嘴銜著尾巴，休息時則把尾巴給盤起
來。還有⼀種⿃，樣⼦像野雞，花腦袋，⽩翅膀，⿈⽖⼦，名叫⽩
鵺，吃了它的⾁可以治療咽喉痛，還可以治療癲狂症。櫟⽔從這裡發
源，然後向南流去，最後注⼊槓⽔。</t>
  </si>
  <si>
    <t>|狀如豹，⽽⻑尾⼈⾸⽜⽿⼀⽬，⾏則銜其尾，居則蟠其尾，出單張
⼭。|</t>
  </si>
  <si>
    <t>旄⽜</t>
  </si>
  <si>
    <t>又北三百⼆⼗⾥，⽈敦薨之⼭，其上多棕枏，其下多茈草。
敦薨之⽔出焉，⽽西流注於泑澤。
出於崑崙之東北隅，實惟河源。
其中多⾚鮭。
其獸多兕、旄⽜，其⿃多鳲鳩。
——《⼭海經·⼭經·北次⼀經》</t>
  </si>
  <si>
    <t>《北次⼀經》裡有兩處記載旄⽜，⼀處是潘侯⼭裡的旄⽜，⼀處是敦
薨⼭裡的旄⽜。
從⼤咸⼭向北三百⼆⼗⾥，有座敦薨⼭。⼭上多⽣棕樹和楠樹，⼭下
則是茂密的茈草。敦薨⽔從敦薨⼭流出，向西流去，最後注⼊泑澤。
泑澤位於崑崙⼭的東北⻆，是⿈河的源頭。敦薨⽔中盛產⾚鮭。敦薨
⼭裡，最多的野獸是兕和旄⽜，⾶⿃則多是布穀⿃。
郭璞注：「今旄⽜背膝及胡尾皆有⻑⽑。」《史記·孝武本紀》說：
「縱遠⽅奇獸蜚禽及⽩雉諸物，頗以加祠。兕旄⽜犀象之屬弗⽤。皆
⾄泰⼭然後去。」</t>
  </si>
  <si>
    <t>|狀如⽜，⽽四節⽣⽑，出潘侯⼭。|</t>
  </si>
  <si>
    <t>諸懷</t>
  </si>
  <si>
    <t>又北⼀百⾥，⽈北嶽之⼭，多枳棘、剛⽊。
有獸焉，其狀如⽜，⽽四⻆、⼈⽬、彘⽿，其名⽈諸懷，其⾳如鳴
雁，是⻝⼈。
諸懷之⽔出焉，⽽西流注於囂⽔。其中多鮨⿂，⿂⾝⽽⽝⾸，其⾳如
嬰兒，⻝之已狂。
——《⼭海經·⼭經·北次⼀經》</t>
  </si>
  <si>
    <t>從獄法⼭再向北⼆百⾥，是北嶽⼭。北嶽⼭上到處都是低矮的枳⽊和
荊棘，以及⽊質堅硬的⼤樹。⼭上有種野獸諸懷，外形⻑得像⽜，但
有四隻⻆，⼈的眼睛，⽿朵像豬，叫聲就像鴻雁鳴叫，⼗分凶惡，會
吃⼈。諸懷⽔就發源於此，然後向西流去，最後注⼊囂⽔。諸懷⽔裡
有很多 ⿂，這種⿂有普通⿂的⾝體，狗的腦袋，叫聲就像嬰兒的哭
聲，吃了它的⾁可以治療癲狂症。</t>
  </si>
  <si>
    <t>|狀如⽜，⽽四⻆⼈⽬彘⽿，是⻝⼈，出北嶽⼭。|</t>
  </si>
  <si>
    <t>狍鴞</t>
  </si>
  <si>
    <t>又北三百五⼗⾥，⽈鉤吾之⼭，其上多⽟，其下多銅。
有獸焉，其狀如⽺⾝，⼈⾯，其⽬在腋下，虎⿒⼈⽖，其⾳如嬰兒，
名⽈狍鴞，是⻝⼈。
——《⼭海經·⼭經·北次⼆經》</t>
  </si>
  <si>
    <t>從敦頭⼭再向北三百五⼗⾥，是鉤吾⼭。⼭上盛產⽟⽯頭，⼭下則多
出產銅。⼭裡有⼀種野獸，⾝體像⽺，卻有張⼈臉，眼睛⻑在腋下，
⽛⿒像⽼虎的利⿒，⽖⼦卻像⼈⼿，這種野獸的叫聲如嬰兒的啼哭
聲，名叫狍鴞，能吃⼈。
狍鴞就是饕餮，性格貪婪，常被⽐喻為好吃之徒。傳說⿈帝⼤戰蚩尤
時，蚩尤被斬⾸，⼈頭落地後化為饕餮。據《神異經·西荒經》中雲：
「饕餮，獸名，⾝如⽜，⼈⾯，⽬在腋下，⻝⼈。」與《⼭海經》中
記載的狍鴞類似。也是中國上古神話傳說中的四凶之⼀，其餘三個分
別是混沌、窮奇和檮杌。</t>
  </si>
  <si>
    <t>|⽺⾝⼈⾯，⽬在腋下，虎⿒⼈⽖，是⻝⼈，出鉤吾⼭。|</t>
  </si>
  <si>
    <t>天⾺</t>
  </si>
  <si>
    <t>又東北⼆百⾥，⽈⾺成之⼭，其上多⽂⽯，其陰多⾦、⽟。
有獸焉，其狀如⽩⽝⽽⿊頭，⾒⼈則⾶，其名⽈天⾺，其鳴⾃訆。
有⿃焉，其狀如烏，⾸⽩⽽⾝⻘、⾜⿈，是名⽈鶌鶋，其名⾃詨，⻝
之不飢，可以已寓。
——《⼭海經·⼭經·北次三經》</t>
  </si>
  <si>
    <t>《北次三經》記載，⿓侯⼭往東北⼆百⾥有座⾺成⼭，⼭上有許多有
花紋的⽯頭，⼭背陰的北邊盛產⾦屬和美⽟。⼭中有⼀種野獸，外形
⻑得像⽩⾊的狗，⽽頭是⿊⾊的，背上還⻑了⾁翅，⾒⼈就會⾶起
來，名字叫天⾺，它的叫聲就像在呼喚⾃⼰的名字。⼭裡還有⼀種
⿃，樣⼦像烏鴉，⽩腦袋，⻘⾝⼦，⿈⽖⼦，它的名字叫做鶌鶋，它
的叫聲也像在呼喚⾃⼰的名字，吃了這種⿃的⾁不但可以讓⼈感覺不
到飢餓，還可以治療健忘症。
古代神話中，天⾺是⼀種祥獸，傳說在天上名叫勾陳，在地上就叫天
⾺，若出現就會豐收。</t>
  </si>
  <si>
    <t>|狀如⽩⽝⽽⿊頭，有⾁翅能⾶，出⾺成⼭。|</t>
  </si>
  <si>
    <t>⾶⿏</t>
  </si>
  <si>
    <t>又東北⼆百⾥，⽈天池之⼭，其上無草、⽊，多⽂⽯。
有獸焉，其狀如兔⽽⿏⾸，以其背⾶，其名⽈⾶⿏。
澠⽔出焉，潛於其下，其中多⿈堊。
——《⼭海經·⼭經·北次三經》</t>
  </si>
  <si>
    <t>《北次三經》記載：從鹹⼭向東北再⾏經⼆百⾥，有座天池⼭。⼭上
沒有草⽊，遍佈著很多帶花紋的⽯頭。⼭裡有種野獸，形狀⻑得像兔
⼦，腦袋似⽼⿏，⽤它背上的⻑⽑⾶翔，這種野獸的名字叫做⾶⿏。
澠⽔即發源於此天池⼭，之後潛流到⼭下。澠⽔之中，盛產⿈⾊堊
⼟。
在《⼭海經》中會⾶的類似於⾶⿏的還有《北次⼀經》中的丹薰⼭的
⽿⿏，說它「其狀如⿏，⽽菟⾸麋⽿，其⾳如獆⽝，以其尾⾶，名⽈
⽿⿏，⻝之不䐆，⼜可以御百毒。」稱它的頭像兔⼦，⾝體像⼩⿅，
叫聲則像狗，⽤尾巴⾶⾏。傳說吃了它的⾁，不但可以治脹氣，還能
百毒不侵呢。</t>
  </si>
  <si>
    <t>|狀如兔⽽⿏⾸，以其背⾶，出天池⼭。|</t>
  </si>
  <si>
    <t>䍶䍶</t>
  </si>
  <si>
    <t>又北三百⾥，⽈泰戲之⼭，無草、⽊，多⾦、⽟。
有獸焉，其狀如⽺，⼀⻆⼀⽬，⽬在⽿後，其名⽈䍶䍶，其鳴⾃詨。
虖沱之⽔出焉，⽽東流注於漊⽔。
液⼥之⽔出於其陽，南流注於沁⽔。
——《⼭海經·⼭經·北次三經》</t>
  </si>
  <si>
    <t>從空桑⼭向北三百⾥，就是泰戲⼭。泰戲⼭上⼨草不⽣，卻蘊藏許多
礦產、美⽟。⼭裡有⼀種野獸，外形⻑得像⽺，卻只有⼀隻眼睛和⼀
隻⻆，⽽且眼睛還是⻑在⽿朵後⾯，叫聲就像在呼喚⾃⼰的名字。虖
沱河即發源於這泰戲⼭，之後向東流去注⼊漊⽔。液⼥⽔發源於泰戲
⼭的南坡，然後向南流，最後注⼊沁⽔。
相傳䍶䍶是是獨⻆獨⽬、兆歲豐的吉祥之獸。但也有凶兆之說。胡⽂
煥就說：「此獸現時，主國內禍起，宮中⼤不祥也。」</t>
  </si>
  <si>
    <t>|狀如⽺，⼀⻆⼀⽬，⽬在⽿後，出泰戲⼭。|</t>
  </si>
  <si>
    <t>獂</t>
  </si>
  <si>
    <t>又北四百⾥，⽈乾⼭，無草⽊，其陽有⾦⽟，其陰有鐵⽽無⽔。
有獸焉，其狀如⽜⽽三⾜，其名⽈獂，其鳴⾃詨。
——《⼭海經·⼭經·北次三經》</t>
  </si>
  <si>
    <t>《北次三經》中，從饒⼭再向北⾏經四百⾥，是乾⼭。乾⼭上⼨草不
⽣，此⼭向陽的南⾯有⾦屬礦物和⽟⽯，背陰的⼭北有鐵礦，整座⼭
裡沒有⽔流。乾⼭上有種野獸，外型像普通的⽜，卻只有三條腿，野
獸的名字叫獂，它的叫聲就像是在呼喚⾃⼰的名字。</t>
  </si>
  <si>
    <t>|⽜形三⾜，出乾⼭。|</t>
  </si>
  <si>
    <t>從從</t>
  </si>
  <si>
    <t>《東次⼀經》裡敘述，從藟⼭向南三百⾥，是栒狀⼭。⼭上盛產⾦屬
礦物和⽟⽯，⼭下多產⻘⽯和碧⽟。栒狀⼭裡有⼀種野獸，樣⼦⻑得
像狗，六隻⽖⼦，名字叫做從從，它的叫聲就像它的名字。栒狀⼭裡
有⼀種⿃，⻑得像雞，⽑好像⽼⿏的⽑，它的名字叫做䖪⿏。誰⾒到
它出現，他的都⾢就會發⽣⼤旱災。𣲵⽔就發源於栒狀⼭，⽽後向北
流注⼊湖⽔。𣲵⽔多產箴⿂，樣⼦像儵⿂，有著像針⼀樣⼜尖⼜細的
嘴巴，⼈若吃了這種⿂就不會得瘟疫。</t>
  </si>
  <si>
    <t>|狀如⽝⽽六⾜，出栒狀⼭。|</t>
  </si>
  <si>
    <t>朱獳</t>
  </si>
  <si>
    <t>又南三百⾥，⽈耿⼭，無草、⽊，多⽔碧，多⼤蛇。
有獸焉，其狀如狐⽽⿂翼，其名⽈朱獳，其鳴⾃詨，⾒則其國有恐。
——《⼭海經·⼭經·東次⼆經》</t>
  </si>
  <si>
    <t>從杜⽗⼭向南三百⾥，是耿⼭。⼭上沒有什麼草⽊，盛產碧⾊的⽔
晶，⼭裡有很多的⼤蛇。此外，此⼭中還有⼀種野獸，它的外形像狐
狸，⾝體上卻⻑著⿂鰭，⼈們叫它朱獳，它的叫聲就像在呼喚⾃⼰的
名字。這是⼀種凶兆之獸，凡是它出現的地⽅，那個地⽅的⼈就會發
⽣令⼈恐怖的事情。</t>
  </si>
  <si>
    <t>|狀如狐⽽⿂翼，⾒則其國有恐，出耿⼭。|</t>
  </si>
  <si>
    <t>獙獙</t>
  </si>
  <si>
    <t>又南三百⾥，⽈姑逢之⼭，無草⽊，多⾦⽟。
有獸焉，其狀如狐⽽有翼，其⾳如鴻雁，其名⽈獙獙，⾒則天下⼤
旱。
——《⼭海經·⼭經·東次⼆經》</t>
  </si>
  <si>
    <t>從緱⽒⼭向南三百⾥，就是姑逢⼭。姑逢⼭雖然草⽊不⽣，但盛產⾦
屬礦物和美⽟。⼭裡有⼀種怪獸，外型像狐狸，還⻑了⼀對翅膀，但
不會⾶⾏，怪獸的名叫獙獙，它的叫聲有如鴻雁⼀般。獙獙所出現的
地⽅就會有旱災發⽣。</t>
  </si>
  <si>
    <t>|狀如狐⽽有翼，⾒則天下⼤旱，出姑逢⼭。|</t>
  </si>
  <si>
    <t>蠪蛭</t>
  </si>
  <si>
    <t>又南五百⾥，⽈鳧麗之⼭，其上多⾦⽟，其下多箴⽯。
有獸焉，其狀如狐⽽九尾，九⾸、虎⽖，名⽈蠪蛭，其⾳如嬰兒，是
⻝⼈。
——《⼭海經·⼭經·東次⼆經》</t>
  </si>
  <si>
    <t>從姑逢⼭向南⾏經五百⾥，就是鳧麗⼭。此⼭上有許多⾦屬礦物和⽟
⽯，⼭下出產⼤量的箴⽯。⼭裡有⼀種野獸，樣⼦像狐狸，有九條尾
巴，九個頭。有⽼虎般銳利的⽖⼦，叫聲就像嬰兒在啼哭，會吃⼈。
有說法認為蠪蛭亦作「蠪蚳」。《⼭海經·⼭經·中次⼆經》記載：「⼜
西⼆百⾥，⽈昆吾之⼭，其上多⾚銅。有獸焉，其狀如彘⽽有⻆，其
⾳如號，名⽈蠪蚳，⻝之不眯。」清⼈郝懿⾏箋疏：「蚳，疑當為
蛭。」
弔詭的是，《⼭海經》中叫聲如嬰兒的怪獸，多為⻝⼈的凶猛惡獸，
會以天真、撒嬌的嬰兒聲誘騙⼈。</t>
  </si>
  <si>
    <t>|狀如狐⽽九尾九⾸虎⽖，出鳧麗⼭。|</t>
  </si>
  <si>
    <t>並封</t>
  </si>
  <si>
    <t>巫咸國在⼥丑北，右⼿操⻘蛇，左⼿操⾚蛇。
在登葆⼭，群巫所從上下也。
並封在巫咸東，其狀如彘，前後皆有⾸，⿊。
——《⼭海經·海經·海外西經》</t>
  </si>
  <si>
    <t>《海外西經》裡描述，在⼥丑屍的北部有個巫咸國，這裡的⼈左⼿握
著⼀條紅蛇，右⼿握著⼀條⻘蛇。國中有座登葆⼭，是巫師上下天庭
的通道。在巫咸東邊有⼀種怪獸叫並封，怪獸全⾝⻑滿⿊⽑，模樣⻑
得像豬，但⾝體的前後各⻑了⼀個腦袋。
《⼤荒西經》裡的鏖鏊鉅⼭中也有兩頭獸，叫屏蓬，只不過它的兩個
頭是左右並置。聞⼀多認為，無論是前後兩頭或左右兩頭，並封和屏
蓬應該是指同⼀種動物。並、逢都有合併的意思，意指雌雄同體。</t>
  </si>
  <si>
    <t>|狀如彘，前後皆有⾸，⿊⾊，出巫咸國。|</t>
  </si>
  <si>
    <t>乘⿈</t>
  </si>
  <si>
    <t>⽩⺠之國在⿓⿂北，⽩⾝披髮。
有乘⿈，其狀如狐，其背上有⻆，乘之壽⼆幹歲。
——《⼭海經·海經·海外西經》</t>
  </si>
  <si>
    <t>⽩⺠國在⿓⿂北邊，那裡的⼈⾯板是⽩的，整⽇裡披頭散髮。⽩⺠國
境內有種野獸叫乘⿈，外形⻑得像狐狸，不過背上卻有兩隻⻆。乘⿈
是⼀種祥獸，⼈們要是騎了它就能活到兩千歲。
乘⿈，⼜稱⾶⿈、訾⿈、神⿈、騰⿈，郭璞注：「《周書》⽈：‘⽩⺠
乘⿈，似狐，背上有兩⻆。’即⾶⿈也。《淮南⼦》⽈：‘天下有道，⾶
⿈伏⾩。’」還有⼈說乘⿈是⼀種神⾺，其⾝⼦像⾺，還⻑著⿓的翅
膀，背部⻑著兩個⻆。傳說⿈帝就是在乘坐乘⿈之後才⾶昇成仙的。</t>
  </si>
  <si>
    <t>|狀如狐，其背上有⻆，乘之壽⼆千歲，出⽩⺠國。|</t>
  </si>
  <si>
    <t>旄⾺</t>
  </si>
  <si>
    <t>旄⾺，其狀如⾺，四節有⽑，在巴蛇西北，⾼⼭南。
——《⼭海經·⼭經·海內南經》</t>
  </si>
  <si>
    <t>《⼭海經·⼭經·海內南經》</t>
  </si>
  <si>
    <t>旄⾺形狀像普通的⾺，但四條腿的關節上都有⻑⽑。旄⾺棲息在巴蛇
所在地的西北⾯，⼀座⾼⼭的南麓。
旄⾺⼤概是西南⾼海拔地區的⼀種⾺，《⽔經注》稱之為「巴、滇
⾺」。雲南⾺很有名，《⽔經注》中有天池神⾺的傳說記載。</t>
  </si>
  <si>
    <t>|狀如⾺，⽽⾜有四節，垂⽑，出南海外。|</t>
  </si>
  <si>
    <t>騶虞</t>
  </si>
  <si>
    <t>林⽒國有珍獸，⼤若虎，五彩畢具，尾⻑於⾝，名⽈騶虞，乘之⽇⾏
千⾥。
——《⼭海經·海經·海內北經》</t>
  </si>
  <si>
    <t>《⼭海經·海經·海內北經》</t>
  </si>
  <si>
    <t>林⽒國有⼀種珍奇的野獸，⼤⼩如同⽼虎，⾝上有五種顏⾊的斑紋，
尾巴⽐⾝體還⻑，名叫騶虞，騎上它可以⽇⾏千⾥。
騶虞是古代中國神話傳說中的仁獸祥瑞之獸，據說⽣性仁慈，連⻘草
也不忍⼼踐踏，不是⾃然死亡的⽣物不吃。《⽑詩傳》說:「騶虞，義
獸也，⽩虎⿊⽂，不⻝⽣物，有⾄信之德則應之。」君王若是施⾏德
政就會出現，因此被視為是仁德忠義的象徵。中國曆代⽂⼈多有詩⽂
為之讚頌，如李⽩《樑甫吟》中就有「猰貐磨⽛競⼈⾁，騶虞不折⽣
草莖」詩句。</t>
  </si>
  <si>
    <t>|狀如虎，⽽五彩畢具，尾⻑於⾝，乘之⽇⾏千⾥，出林⽒國。|</t>
  </si>
  <si>
    <t>䟣踢</t>
  </si>
  <si>
    <t>南海之外，⾚⽔之西，流沙之東，有獸，左右有⾸，名⽈䟣踢。
有三⻘獸相併，名⽈雙雙。
——《⼭海經·海經·⼤荒南經》</t>
  </si>
  <si>
    <t>《⼭海經·海經·⼤荒南經》</t>
  </si>
  <si>
    <t>在南海之外，⾚⽔的西邊，流沙的東⾯，有⼀種怪獸⾝體的左右各⻑
了⼀個腦袋，名叫䟣踢。還有⼀種野獸是三隻⻘⾊的野獸合體⽽成，
有三個頭，卻只有⼀個⾝⼦，名叫雙雙。
䟣踢和並封、屏蓬這類雙頭獸，都是雌雄合體的野獸，在遠古的壁
畫、⻘銅器和⽟器上常⾒。</t>
  </si>
  <si>
    <t>|獸形左右有⾸，出流沙河。|</t>
  </si>
  <si>
    <t>天犬</t>
  </si>
  <si>
    <t>有巫⼭者。
有壑⼭者。
有⾦⾨之⼭，有⼈名⽈⿈姖之屍。
有⽐翼之⿃。
有⽩⿃，⻘翼、⿈尾、⽞喙。
有⾚⽝，名⽈天⽝，其所下者有兵。
——《⼭海經·海經·⼤荒西經》</t>
  </si>
  <si>
    <t>《⼭海經·海經·⼤荒西經》</t>
  </si>
  <si>
    <t>有座⼭叫巫⼭，有座⼭叫壑⼭，還有座⼭叫⾦⾨⼭，⾦⾨⼭上有個⼈
叫⿈姖屍。有⽐翼⿃。有⽩⿃，⻑著⻘⾊的翅膀，⿈⾊的尾巴，以及
⿊⾊的嘴巴。⼭裡還有⼀種紅⾊的狗，名叫天⽝，它的出現就意味有
戰亂髮⽣。
在《⼭海經》裡，天⽝和天狗是兩種不同的怪獸。</t>
  </si>
  <si>
    <t>|⾚⾊，其所下者有兵，出⾦⾨⼭。|</t>
  </si>
  <si>
    <t>麟⿂篇</t>
  </si>
  <si>
    <t>旋⻱</t>
  </si>
  <si>
    <t>又東三百七⼗⾥，⽈杻陽之⼭，其陽多⾚⾦，其陰多⽩⾦。有獸焉，
其狀如⾺⽽⽩⾸，其⽂如虎⽽⾚尾，其⾳如謠，其名⽈⿅蜀，佩之宜
⼦孫。怪⽔出焉，⽽東流注於憲翼之⽔。其中多⽞⻱，其狀如⻱⽽⿃
⾸虺尾，其名⽈旋⻱，其⾳如判⽊，佩之不聾，可以為底。
——《⼭海經·⼭經·南次⼀經》</t>
  </si>
  <si>
    <t>從即翼⼭再向東三百七⼗⾥，有座杻陽⼭。此⼭向陽的南坡盛產⾚
⾦，背陰的北⾯多出產⽩⾦。杻陽⼭上有⼀種野獸，樣⼦像⾺，頭是
⽩⾊的，⾝上有虎斑紋，紅⾊的尾巴，這種野獸的叫聲像⼈哼唱⼩
曲，它的名字叫做⿅蜀，佩帶它的⽪⽑可以使⼦孫興旺。怪⽔就發源
於這座杻陽⼭，然後向東流去，最後注⼊憲翼⽔。怪⽔裡有許多⿊⾊
的烏⻱，這種⻱的形狀就像普通烏⻱，卻⻑著⿃的腦袋，尾巴和蛇⼀
樣，這種⻱的名字叫做旋⻱。它的叫聲就像是劈⽊頭，把它佩帶在⾝
上可以使⼈的⽿朵不聾，它的⻱甲還可以⽤來治療⾜底的⽼繭。
傳說⼤禹治⽔時，應⿓在前⾯⽤尾巴劃地，指引禹沿著它所劃的地⽅
開鑿⽔道，旋⻱的背上則馱著息壤，跟在禹的⾝後，以便禹能將⼀塊
塊的息壤取來投向⼤地，息壤落到地⾯後迅速⽣⻑，很快地就把洪⽔
給填平了。</t>
  </si>
  <si>
    <t>|狀如⻱⽽⿃⾸虺尾，出怪⽔。|</t>
  </si>
  <si>
    <t>⾚鱬</t>
  </si>
  <si>
    <t>又東三百⾥，⽈⻘丘之⼭，其陽多⽟，其陰多⻘䨼。
有獸焉，其狀如狐⽽九尾，其⾳如嬰兒，能⻝⼈，⻝者不蠱。
有⿃焉，其狀如鳩，其⾳若呵，名⽈灌灌，佩之不惑。
英⽔出焉，南流注於即翼之澤。其中多⾚鱬，其狀如⿂⽽⼈⾯，其⾳
如鴛鴦，⻝之不疥。
——《⼭海經·⼭經·南次⼀經》</t>
  </si>
  <si>
    <t>從基⼭再往東三百⾥就是⻘丘⼭。⻘丘⼭物產豐盛，向陽的南坡盛產
⽟⽯，⽽背陰的北坡則盛產⻘鱬。⼭裡有種奇獸名喚九尾狐，它的外
型像狐狸，有九條尾巴，叫聲卻像嬰兒的哭聲，會吃⼈。相傳吃了它
的⾁，可以不受妖邪癘氣的侵擾。⼭上還有⼀種⿃，樣⼦像布穀⿃，
叫聲像⼈在相互斥罵，這種⿃的名字叫做灌灌，⼈若佩帶著它的⽻⽑
就不會迷惑。英⽔就發源於此，然後向南流最後注⼊即翼澤。英⽔之
中，盛產⾚鱬，它的樣⼦像⿂，⾯部卻像⼈臉，叫聲如同鴛鴦，若吃
了它的⾁可以不⽣疥瘡。</t>
  </si>
  <si>
    <t>|狀如⿂⽽⼈⾯，出英⽔。|</t>
  </si>
  <si>
    <t>鱧⿂</t>
  </si>
  <si>
    <t>又西七⼗⾥，⽈英⼭，其上多杻、橿，其陰多鐵，其陽多⾚⾦。禺⽔
出焉，北流注於招⽔，其中多鱧⿂，其狀如鱉，其⾳如⽺。其陽多箭
䉋，其獸多㸲⽜、羬⽺。
有⿃焉，其狀如鶉，⿈⾝⽽⾚喙，其名⽈肥遺，⻝之已癘，可以殺
蟲。
——《⼭海經·⼭經·西次⼀經》</t>
  </si>
  <si>
    <t>從⽯脆⼭再向西七⼗⾥，有座英⼭。⼭上遍佈杻樹和橿樹，⼭背陰的
北邊盛產鐵，向陽的南坡則多出產銅。禺⽔即發源於這座英⼭，然後
向北流去，最後注⼊了招⽔。禺⽔之中，多產⿂，它樣⼦像鱉，叫聲
似⽺。英⼭⼭南⽣⻑有很多箭⽵和䉋⽵，⼭裡的野獸多是㸲⽜和羬
⽺。⼭裡還有⼀種⿃，樣⼦像鵪鶉，⿈⾊的⽻⽑，紅⾊的嘴巴，名叫
肥遺，吃了它的⾁可以治療⿇⾵病，還可以殺死⾝體內的寄⽣蟲。
明⼈⿈⼀正編撰的《事物紺珠》說：鱧⿂，如⻱，⿂尾，⼆⾜。是鱧
為⿂屬，⾮蜃屬也。意思是鱧⿂⻑得像烏⻱，卻有⿂尾和兩隻腳。</t>
  </si>
  <si>
    <t>|其狀如鱉，其⾳如⽺，出禺⽔。|</t>
  </si>
  <si>
    <t>魮⿂</t>
  </si>
  <si>
    <t>又西⼆百⼆⼗⾥，⽈⿃⿏同⽳之⼭，其上多⽩虎、⽩⽟。
渭⽔出焉，⽽東流注於河。
其中多鰠⿂，其狀如鱣⿂，動則其⾢有⼤兵。
濫⽔出於其西，西流注於漢⽔。
多魮之⿂，其狀如覆銚，⿃⾸⽽⿂翼、⿂尾，⾳如磬⽯之聲，是⽣珠
⽟。
——《⼭海經·⼭經·西次四經》</t>
  </si>
  <si>
    <t>從邽⼭向西⾏⼆百⼆⼗⾥，有座⿃⿏同⽳⼭。⼭上有很多有⽩虎、⽩
⽟。渭河就發源於此，之後向東流，最後注⼊⿈河。渭河裡盛產鰠
⿂，它的樣⼦像鱣⿂，它在哪裡出現，那個地⽅就會發⽣⼤的戰爭。
有⼀條濫⽔發源於⿃⿏同⽳⼭的西坡，向西流注⼊漢⽔。⽔中有⼀種
怪⿂叫魮⿂，它的⾝形⾮常特別，像是個倒扣的有柄⼩鍋，有著⿂⾝
⿂尾，卻⻑了個⿃頭。這種⿂的叫聲像敲擊磐⽯的聲⾳，它的體內還
能孕育出珍珠美⽟。</t>
  </si>
  <si>
    <t>|其狀如覆銚，⿃⾸⽽⿂翼⿂尾，⾳如磬⽯之聲，是⽣珠⽟，出濫⽔。|</t>
  </si>
  <si>
    <t>儵⿂</t>
  </si>
  <si>
    <t>又北三百⾥，⽈帶⼭，其上多⽟，其下多⻘碧。
有獸焉，其狀如⾺，⼀⻆有錯，其名⽈䑏疏，可以闢⽕。
有⿃焉，其狀如烏，五采⽽⾚⽂，名⽈鵸鵌，是⾃為牝牡，⻝之不
疽。
彭⽔出焉，⽽西流注於芘湖之⽔，其中多儵⿂，其狀如雞⽽⾚⽑，三
尾、六⾜、四⽬，其⾳如鵲，⻝之可以已憂。
——《⼭海經·⼭經·北次⼀經》</t>
  </si>
  <si>
    <t>從求如⼭再往北三百⾥，有座帶⼭。⼭上盛產⽟⽯，⼭下則盛產⻘⽯
和碧⽯。帶⼭裡有⼀種野獸，外形⻑得像⾺，⻑著⼀隻像磨⽯的犄
⻆，這種野獸的名字叫做䑏疏，把它飼養起來可以預防⽕災。還有⼀
種⿃，樣⼦像烏鴉，五彩的⽻⽑上有紅⾊的斑紋，名叫鵸鵌，這種⿃
雌雄同體，吃它的⾁可以治療毒瘡。彭⽔即發源於此⼭，⽽後往西流
⼊了芘湖。彭⽔中有許多儵⿂，⻑得像雞，有著紅⾊的⽻⽑，還有三
條尾巴、六隻腳和四隻眼睛。叫聲像喜鵲，吃了它的⾁可以忘卻煩
憂。</t>
  </si>
  <si>
    <t>|狀如雞⽽⾚⽑，三尾六⾜四⽬，⻝之已憂，出彭⽔。|</t>
  </si>
  <si>
    <t>何羅⿂</t>
  </si>
  <si>
    <t>又北四百⾥，⽈譙明之⼭。譙⽔出焉，西流注於河。
其中多何羅之⿂，⼀⾸⽽⼗⾝，其⾳如吠⽝，⻝之已癰。
有獸焉，其狀如貆⽽⾚豪，其⾳如榴榴，名⽈孟槐，可以御凶。
是⼭也，無草⽊，多⻘、雄⿈。
——《⼭海經·⼭經·北次⼀經》</t>
  </si>
  <si>
    <t>從帶⼭再向北四百⾥，就是譙明⼭。譙⽔發源於這譙明⼭裡，之後向
西流去，最後注⼊⿈河。譙⽔之中盛產何羅⿂，這種⿂有⼀個腦袋，
⼗個⾝⼦，它的叫聲就像狗叫⼀樣，吃了它的⾁可以治療膿瘡。譙明
⼭中還有⼀種野獸，外形⻑得和豪豬⼀樣，不過軟⽑卻是紅⾊的，它
的叫聲就像軲轆聲，這種怪獸名叫孟槐，把它飼養起來可以防避凶邪
之氣。譙明⼭上沒有任何草⽊，卻遍佈著⽯⻘和雄⿈。
胡⽂煥的《⼭海經圖》說：何羅⿂可以抵禦⽕災。在⼭海經裡，⼀頭
⼗⾝的怪⿂除了何羅⿂外還有《東次四經》裡提到的茈⿂，這種⽣⻑
在東始⼭旁泚⽔裡的⿂類，⻑得像鯽⿂，也是有⼀個頭，⼗個⾝體，
發出的氣味像蘼蕪草，好玩的是，吃了它的⾁就不會放屁。</t>
  </si>
  <si>
    <t>|⼀⾸⼗⾝，⻝之已癰，出譙⽔。|</t>
  </si>
  <si>
    <t>䲃⿂</t>
  </si>
  <si>
    <t>又北⼆百⾥，⽈獄法之⼭，瀤澤之⽔出焉，⽽東北流注於泰澤。
其中多䲃⿂，其狀如鯉⽽雞⾜，⻝之已疣。
有獸焉，其狀如⽝⽽⼈⾯，善投，⾒⼈則笑，其名⼭口，其⾏如⾵，⾒
則天下⼤⾵。
——《⼭海經·⼭經·北次⼀經》</t>
  </si>
  <si>
    <t>從少鹹⼭再往北⼆百⾥有座獄法⼭，瀤澤⽔即發源於此⼭，然後往東
北流⼊泰澤。瀤澤⽔中有許多䲃⿂，⾝體像鯉⿂，卻⻑了雞的腳，吃
了它的⾁可以治贅疣。獄法⼭裡還有⼀種怪獸，樣⼦像狗，⾯部圓
形，略似⼈臉，善於投擲，⼀⾒到⼈，它就發出⻑⻑的嘯叫聲報警，
它的名字叫做⼭口⾏⾛如⾵。它⼀出現，天下就會颳⼤⾵。</t>
  </si>
  <si>
    <t>|狀如鯉⽽雞⾜，出瀤澤之⽔。|</t>
  </si>
  <si>
    <t>珠蟞⿂</t>
  </si>
  <si>
    <t>又南三百⼋⼗⾥，⽈葛⼭之⾸，無草⽊。
澧⽔出焉，東流注於餘澤，其中多珠蟞⿂，其狀如肺⽽四⽬，六⾜有
珠，其味酸⽢，⻝之無癘。
——《⼭海經·⼭經·東次⼆經》</t>
  </si>
  <si>
    <t>從葛⼭之尾向南三百⼋⼗⾥，是葛⼭的起點。葛⼭沒有花草樹⽊，澧
⽔發源於此，之後向東流去，注⼊餘澤。澧⽔中有⼀類⿂叫珠蟞⿂，
這種⿂的外型像動物的⼀⽚肺葉，但是⻑有六隻腳和四隻眼睛，還能
孕育珍珠，它的⾁酸中帶甜，吃了可以防治癘氣。</t>
  </si>
  <si>
    <t>|狀如肺，六⾜四⽬有珠，出澧⽔。|</t>
  </si>
  <si>
    <t>薄⿂</t>
  </si>
  <si>
    <t>又東南三百⾥，⽈⼥烝之⼭，其上無草⽊。
膏⽔出焉，⽽西注於⿀⽔。其中多薄⿂，其狀如鱣⿂⽽⼀⽬，其⾳如
歐，⾒則天下⼤旱。
——《⼭海經·⼭經·東次四經》</t>
  </si>
  <si>
    <t>從東始⼭往東南三百⾥，有座⼥烝⼭，⼭上沒有花草樹⽊。膏⽔即發
源於此⼭，⽽後向西流⼊⿀⽔。⿀⽔中有許多薄⿂，這種⿂的外型像
鱔⿂，但只有⼀隻眼睛，叫聲像是⼈嘔吐的聲⾳，⼀旦出現天下就會
⼤旱。
除了會引起旱災之外，還會引發⼤⽔和謀反。清代的吳任⾂在《⼭海
經廣注》中提到，薄⿂出現會引起⼤⽔災；⽽唐代的《初學記》中則
說：薄⿂出現的話，會發⽣⼤規模的叛逆事件。總之，薄⿂是⼀種象
徵凶兆的動物。</t>
  </si>
  <si>
    <t>|狀如鱣⿂⽽⼀⽬，⾒則⼤旱，出膏⽔。|</t>
  </si>
  <si>
    <t>䱻⿂</t>
  </si>
  <si>
    <t>東南⼆百⾥，⽈⼦桐之⼭，⼦桐之⽔出焉，⽽西流注於餘如之澤。其
中多䱻⿂，其狀如⿂⽽⿃翼，出⼊有光，其⾳如鴛鴦，⾒則天下⼤
旱。
——《⼭海經·⼭經·東次四經》</t>
  </si>
  <si>
    <t>《東次四經》記載，從欽⼭再向東南⾏經⼆百⾥，就是⼦桐⼭。從⼭
中奔湧⽽出的河流就是⼦桐⽔，之後向西流⼊餘如澤。⼦桐⽔裡有許
多䱻⿂，這種⿂的外型與普通⿂無異，卻⻑著⼀對⿃的翅膀，出⼊⽔
中⾝體會發光，叫聲像鴛鴦的鳴叫聲，若是出現就會引起⼤旱。
郭璞的《圖贊》說：䱻⿂會⾶，⾶⾏時還會發出光芒。《⼭海經》還
有個地⽅提到䱻⿂，除了《東次四經》外，另有《西次三經》有記
載：桃⽔中有䱻⿂，外型像蛇，有四隻腳，會吃⿂。</t>
  </si>
  <si>
    <t>|狀如⿂⽽⿃翼，⾒則⼤旱，出⼦桐⽔。|</t>
  </si>
  <si>
    <t>鳴蛇</t>
  </si>
  <si>
    <t>又西三百⾥，⽈鮮⼭，多⾦、⽟，無草、⽊。
鮮⽔出焉，⽽北流注於伊⽔。
其中多鳴蛇，其狀如蛇⽽四翼，其⾳如磬，⾒則其⾢⼤旱。
——《⼭海經·⼭經·中次⼆經》</t>
  </si>
  <si>
    <t>《⼭海經·⼭經·中次⼆經》</t>
  </si>
  <si>
    <t>《中次⼆經》記述，從豪⼭再向西三百⾥，是鮮⼭，鮮⼭蘊藏著豐富
的⾦屬和⽟⽯，⼭上⼨草不⽣。鮮⽔即發源於此鮮⼭，⽽後往北注⼊
伊⽔。⽔中有許多鳴蛇，這種蛇的外形與普通的蛇⼀樣，卻有兩對翅
膀，發出的叫聲很響亮，就像是在敲磬。鳴蛇出現在哪裡，那裡就會
發⽣旱災。</t>
  </si>
  <si>
    <t>|如蛇⽽四翼，其⾳如磬，⾒則⼤旱，出鮮⽔。|</t>
  </si>
  <si>
    <t>化蛇</t>
  </si>
  <si>
    <t>又西三百⾥，⽈陽⼭，多⽯，無草、⽊。
陽⽔出焉，⽽北流注於伊⽔。
其中多化蛇，其狀如⼈⾯⽽豺⾝，⿃翼⽽蛇⾏，其⾳如叱呼，⾒則其
⾢⼤⽔。
——《⼭海經·⼭經·中次⼆經》</t>
  </si>
  <si>
    <t>從鮮⼭向西三百⾥，就是陽⼭。⼭裡到處都是⽯頭，沒有任何草⽊⽣
⻑。陽⽔發源於這座⼭，⽽後向北流最後注⼊伊河。陽⽔中有⼀種化
蛇，⾝體像豺狼，卻有⼈的⾯孔、⿃的雙翼，它不會⾶，只能像蛇⼀
樣蜿蜒爬⾏。叫聲就像⼈在喝斥的聲⾳，凡是它出現的地⽅相傳會有
⼤⽔。
古圖譜中，化蛇有兩種形象：除了⼈⾯、豺⾝、蛇尾、烏翼、四⾜
外，另有⼈⾯、蛇⾝、⿃翼、無⾜的形象。</t>
  </si>
  <si>
    <t>|⼈⾯豺⾝，⿃翼蛇⾏，⾒則⼤⽔，出陽⽔。|</t>
  </si>
  <si>
    <t>肥遺</t>
  </si>
  <si>
    <t>又西六⼗⾥，⽈太華之⼭，削成⽽四⽅，其⾼五千仞，其廣⼗⾥，烏
獸莫居。
有蛇焉，名⽈肥遺六⾜四翼，⾒則天下⼤旱。
——《⼭海經·⼭經·西次⼀經》</t>
  </si>
  <si>
    <t>《西次⼀經》說，從松果⼭向西六⼗⾥，就是太華⼭。此⼭⼭峰聳
⽴，如⼑削斧劈，呈四⽅形，⼭⾼五千仞，⻑寬⼗⾥，連⾶⿃和野獸
都無法在這裡棲⾝。太華⼭裡有⼀種⼤蛇，名叫肥遺，有六隻腳，四
個翅膀。⼀旦它出現，天下就會有⼤旱將⾄。
肥遺是古代中國神話傳說中的旱魃之兆。值得注意的是，在《⼭海
經》中，肥遺共有三種，兩蛇⼀⿃。除了太華⼭的六⾜四翼怪蛇外，
還有⼀種居住在渾⼣⼭⼭麓的怪蛇，這種怪蛇有⼀個頭、兩個⾝體，
出現的地⽅也會有⼤旱。第三種被稱為肥遺的是⼀種⿈⾊的鵪鶉⼤⼩
的⿃，喙是紅⾊的，它不僅可以殺蟲，⻝⽤它的⾁後，還可以治療瘟
疫之類的傳染性疾病。</t>
  </si>
  <si>
    <t>|蛇形六⾜四翼，⾒⼤旱，出太華⼭。|</t>
  </si>
  <si>
    <t>陵⿂</t>
  </si>
  <si>
    <t>列姑射在海河洲中。
姑射國在海中，屬列姑射。西南，⼭環之。
⼤蟹在海中。
陵⿂⼈⾯，⼿⾜，⿂⾝，在海中。
——《⼭海經·海經·海內北經》</t>
  </si>
  <si>
    <t>列姑射國在⿈河⼊海⼝以東⼤海中的幾個島上，姑射國在⼤海中的島
上，附屬於列姑射國。姑射國的西南部有群⼭環繞著它。海⾥有⼤螃
蟹，還有⼀種怪⿂叫陵⿂。⾝體是⿂，卻有著⼈的臉孔，還有⼿和
腳。
陵⿂就是⼈⿂，棲息在海中。明代鄧元錫的《物性志》說：陵⿂⼀出
現就會掀起波濤。《列⼦》中說：列姑射⼭在海河洲中，⼭上有神
仙，餐⾵飲露，不⻝五穀，⼼如淵泉，形如處⼥。郭璞則認為，列姑
射⼭就是莊⼦《逍遙遊》中所說的藐姑射⼭。</t>
  </si>
  <si>
    <t>|⼈⾯⼿⾜⿂⾝，在海中。|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</si>
</sst>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2"/>
      <color theme="1"/>
      <name val="等线"/>
      <charset val="134"/>
      <scheme val="minor"/>
    </font>
    <font>
      <b/>
      <sz val="12"/>
      <color theme="1"/>
      <name val="等线"/>
      <charset val="134"/>
      <scheme val="minor"/>
    </font>
    <font>
      <sz val="11"/>
      <color theme="1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2" fillId="0" borderId="0" applyFont="0" applyFill="0" applyBorder="0" applyAlignment="0" applyProtection="0">
      <alignment vertical="center"/>
    </xf>
    <xf numFmtId="44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  <xf numFmtId="41" fontId="2" fillId="0" borderId="0" applyFont="0" applyFill="0" applyBorder="0" applyAlignment="0" applyProtection="0">
      <alignment vertical="center"/>
    </xf>
    <xf numFmtId="42" fontId="2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2" fillId="2" borderId="1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9" fillId="0" borderId="2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3" borderId="4" applyNumberFormat="0" applyAlignment="0" applyProtection="0">
      <alignment vertical="center"/>
    </xf>
    <xf numFmtId="0" fontId="12" fillId="4" borderId="5" applyNumberFormat="0" applyAlignment="0" applyProtection="0">
      <alignment vertical="center"/>
    </xf>
    <xf numFmtId="0" fontId="13" fillId="4" borderId="4" applyNumberFormat="0" applyAlignment="0" applyProtection="0">
      <alignment vertical="center"/>
    </xf>
    <xf numFmtId="0" fontId="14" fillId="5" borderId="6" applyNumberFormat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0" fontId="18" fillId="7" borderId="0" applyNumberFormat="0" applyBorder="0" applyAlignment="0" applyProtection="0">
      <alignment vertical="center"/>
    </xf>
    <xf numFmtId="0" fontId="19" fillId="8" borderId="0" applyNumberFormat="0" applyBorder="0" applyAlignment="0" applyProtection="0">
      <alignment vertical="center"/>
    </xf>
    <xf numFmtId="0" fontId="20" fillId="9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center" vertical="center" wrapText="1"/>
    </xf>
    <xf numFmtId="0" fontId="0" fillId="0" borderId="0" xfId="0" applyFont="1" applyAlignment="1">
      <alignment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png"/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pn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png"/><Relationship Id="rId85" Type="http://schemas.openxmlformats.org/officeDocument/2006/relationships/image" Target="media/image85.pn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pn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png"/><Relationship Id="rId79" Type="http://schemas.openxmlformats.org/officeDocument/2006/relationships/image" Target="media/image79.png"/><Relationship Id="rId78" Type="http://schemas.openxmlformats.org/officeDocument/2006/relationships/image" Target="media/image78.png"/><Relationship Id="rId77" Type="http://schemas.openxmlformats.org/officeDocument/2006/relationships/image" Target="media/image77.png"/><Relationship Id="rId76" Type="http://schemas.openxmlformats.org/officeDocument/2006/relationships/image" Target="media/image76.png"/><Relationship Id="rId75" Type="http://schemas.openxmlformats.org/officeDocument/2006/relationships/image" Target="media/image75.pn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png"/><Relationship Id="rId68" Type="http://schemas.openxmlformats.org/officeDocument/2006/relationships/image" Target="media/image68.pn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0" Type="http://schemas.openxmlformats.org/officeDocument/2006/relationships/image" Target="media/image100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01"/>
  <sheetViews>
    <sheetView tabSelected="1" zoomScale="80" zoomScaleNormal="80" workbookViewId="0">
      <selection activeCell="C1" sqref="C1"/>
    </sheetView>
  </sheetViews>
  <sheetFormatPr defaultColWidth="11" defaultRowHeight="17.6" outlineLevelCol="6"/>
  <cols>
    <col min="1" max="1" width="8.33333333333333" customWidth="1"/>
    <col min="2" max="2" width="8.7" customWidth="1"/>
    <col min="3" max="3" width="33.8916666666667" customWidth="1"/>
    <col min="4" max="4" width="10.8333333333333" style="2"/>
    <col min="5" max="5" width="50.7416666666667" customWidth="1"/>
    <col min="6" max="6" width="33" customWidth="1"/>
    <col min="7" max="7" width="11" style="2"/>
  </cols>
  <sheetData>
    <row r="1" s="1" customFormat="1" ht="18" spans="1:7">
      <c r="A1" s="1" t="s">
        <v>0</v>
      </c>
      <c r="B1" s="1" t="s">
        <v>1</v>
      </c>
      <c r="C1" s="1" t="s">
        <v>2</v>
      </c>
      <c r="D1" s="3" t="s">
        <v>3</v>
      </c>
      <c r="E1" s="1" t="s">
        <v>4</v>
      </c>
      <c r="F1" s="1" t="s">
        <v>5</v>
      </c>
      <c r="G1" s="3" t="s">
        <v>6</v>
      </c>
    </row>
    <row r="2" ht="198.35" spans="1:7">
      <c r="A2" t="s">
        <v>7</v>
      </c>
      <c r="B2" t="s">
        <v>8</v>
      </c>
      <c r="C2" s="2" t="s">
        <v>9</v>
      </c>
      <c r="D2" s="2" t="s">
        <v>10</v>
      </c>
      <c r="E2" s="2" t="s">
        <v>11</v>
      </c>
      <c r="F2" t="str">
        <f>_xlfn.DISPIMG("ID_D53147B7B6924E15ADBCB2E5E7293CEA",1)</f>
        <v>=DISPIMG("ID_D53147B7B6924E15ADBCB2E5E7293CEA",1)</v>
      </c>
      <c r="G2" s="2" t="s">
        <v>12</v>
      </c>
    </row>
    <row r="3" ht="352" spans="1:7">
      <c r="A3" t="s">
        <v>7</v>
      </c>
      <c r="B3" t="s">
        <v>13</v>
      </c>
      <c r="C3" s="2" t="s">
        <v>14</v>
      </c>
      <c r="D3" s="2" t="s">
        <v>15</v>
      </c>
      <c r="E3" s="4" t="s">
        <v>16</v>
      </c>
      <c r="F3" t="str">
        <f>_xlfn.DISPIMG("ID_92F95B0698334D31940590BFCC6BC097",1)</f>
        <v>=DISPIMG("ID_92F95B0698334D31940590BFCC6BC097",1)</v>
      </c>
      <c r="G3" s="2" t="s">
        <v>17</v>
      </c>
    </row>
    <row r="4" ht="409.5" spans="1:7">
      <c r="A4" t="s">
        <v>7</v>
      </c>
      <c r="B4" t="s">
        <v>18</v>
      </c>
      <c r="C4" s="2" t="s">
        <v>19</v>
      </c>
      <c r="D4" s="2" t="s">
        <v>15</v>
      </c>
      <c r="E4" s="2" t="s">
        <v>20</v>
      </c>
      <c r="F4" t="str">
        <f>_xlfn.DISPIMG("ID_43D8AF42C5584B5BBEC2FCA8E5EEE2EB",1)</f>
        <v>=DISPIMG("ID_43D8AF42C5584B5BBEC2FCA8E5EEE2EB",1)</v>
      </c>
      <c r="G4" s="2" t="s">
        <v>21</v>
      </c>
    </row>
    <row r="5" ht="409.5" spans="1:7">
      <c r="A5" t="s">
        <v>7</v>
      </c>
      <c r="B5" t="s">
        <v>22</v>
      </c>
      <c r="C5" s="2" t="s">
        <v>23</v>
      </c>
      <c r="D5" s="2" t="s">
        <v>15</v>
      </c>
      <c r="E5" s="2" t="s">
        <v>24</v>
      </c>
      <c r="F5" t="str">
        <f>_xlfn.DISPIMG("ID_63C1FCE07DBB4F9E8FD26B6D93117CD5",1)</f>
        <v>=DISPIMG("ID_63C1FCE07DBB4F9E8FD26B6D93117CD5",1)</v>
      </c>
      <c r="G5" s="2" t="s">
        <v>25</v>
      </c>
    </row>
    <row r="6" ht="335" spans="1:7">
      <c r="A6" t="s">
        <v>7</v>
      </c>
      <c r="B6" t="s">
        <v>26</v>
      </c>
      <c r="C6" s="2" t="s">
        <v>27</v>
      </c>
      <c r="D6" s="2" t="s">
        <v>15</v>
      </c>
      <c r="E6" s="2" t="s">
        <v>28</v>
      </c>
      <c r="F6" t="str">
        <f>_xlfn.DISPIMG("ID_779F8BC49F504BC481E3D5951C042EAF",1)</f>
        <v>=DISPIMG("ID_779F8BC49F504BC481E3D5951C042EAF",1)</v>
      </c>
      <c r="G6" s="2" t="s">
        <v>29</v>
      </c>
    </row>
    <row r="7" ht="300" spans="1:7">
      <c r="A7" t="s">
        <v>7</v>
      </c>
      <c r="B7" t="s">
        <v>30</v>
      </c>
      <c r="C7" s="2" t="s">
        <v>31</v>
      </c>
      <c r="D7" s="2" t="s">
        <v>32</v>
      </c>
      <c r="E7" s="2" t="s">
        <v>33</v>
      </c>
      <c r="F7" t="str">
        <f>_xlfn.DISPIMG("ID_0C474F702D7C41DD8BD9B29D55A0C178",1)</f>
        <v>=DISPIMG("ID_0C474F702D7C41DD8BD9B29D55A0C178",1)</v>
      </c>
      <c r="G7" s="2" t="s">
        <v>34</v>
      </c>
    </row>
    <row r="8" ht="287.85" spans="1:7">
      <c r="A8" t="s">
        <v>7</v>
      </c>
      <c r="B8" t="s">
        <v>35</v>
      </c>
      <c r="C8" s="2" t="s">
        <v>36</v>
      </c>
      <c r="D8" s="2" t="s">
        <v>37</v>
      </c>
      <c r="E8" s="2" t="s">
        <v>38</v>
      </c>
      <c r="F8" t="str">
        <f>_xlfn.DISPIMG("ID_BCA1CCFDCE7044578E3A76873726C266",1)</f>
        <v>=DISPIMG("ID_BCA1CCFDCE7044578E3A76873726C266",1)</v>
      </c>
      <c r="G8" s="2" t="s">
        <v>39</v>
      </c>
    </row>
    <row r="9" ht="211.35" spans="1:7">
      <c r="A9" t="s">
        <v>7</v>
      </c>
      <c r="B9" t="s">
        <v>40</v>
      </c>
      <c r="C9" s="2" t="s">
        <v>41</v>
      </c>
      <c r="D9" s="2" t="s">
        <v>42</v>
      </c>
      <c r="E9" s="2" t="s">
        <v>43</v>
      </c>
      <c r="F9" t="str">
        <f>_xlfn.DISPIMG("ID_3C4AD11453074163B5FE940621FFDC31",1)</f>
        <v>=DISPIMG("ID_3C4AD11453074163B5FE940621FFDC31",1)</v>
      </c>
      <c r="G9" s="2" t="s">
        <v>44</v>
      </c>
    </row>
    <row r="10" ht="308.65" spans="1:7">
      <c r="A10" t="s">
        <v>7</v>
      </c>
      <c r="B10" t="s">
        <v>45</v>
      </c>
      <c r="C10" s="2" t="s">
        <v>46</v>
      </c>
      <c r="D10" s="2" t="s">
        <v>42</v>
      </c>
      <c r="E10" s="2" t="s">
        <v>47</v>
      </c>
      <c r="F10" t="str">
        <f>_xlfn.DISPIMG("ID_0668452EFF6E45F7AC6314CA3AE42C5F",1)</f>
        <v>=DISPIMG("ID_0668452EFF6E45F7AC6314CA3AE42C5F",1)</v>
      </c>
      <c r="G10" s="2" t="s">
        <v>48</v>
      </c>
    </row>
    <row r="11" ht="339.45" spans="1:7">
      <c r="A11" t="s">
        <v>7</v>
      </c>
      <c r="B11" t="s">
        <v>49</v>
      </c>
      <c r="C11" s="2" t="s">
        <v>50</v>
      </c>
      <c r="D11" s="2" t="s">
        <v>51</v>
      </c>
      <c r="E11" s="2" t="s">
        <v>52</v>
      </c>
      <c r="F11" t="str">
        <f>_xlfn.DISPIMG("ID_8A2D5ADCCD0C4FD0AA9F221AF4FE55C5",1)</f>
        <v>=DISPIMG("ID_8A2D5ADCCD0C4FD0AA9F221AF4FE55C5",1)</v>
      </c>
      <c r="G11" s="2" t="s">
        <v>53</v>
      </c>
    </row>
    <row r="12" ht="198.15" spans="1:7">
      <c r="A12" t="s">
        <v>7</v>
      </c>
      <c r="B12" t="s">
        <v>54</v>
      </c>
      <c r="C12" s="2" t="s">
        <v>55</v>
      </c>
      <c r="D12" s="2" t="s">
        <v>56</v>
      </c>
      <c r="E12" s="2" t="s">
        <v>57</v>
      </c>
      <c r="F12" t="str">
        <f>_xlfn.DISPIMG("ID_6ED2B90F8393450C9959179E9A32BD27",1)</f>
        <v>=DISPIMG("ID_6ED2B90F8393450C9959179E9A32BD27",1)</v>
      </c>
      <c r="G12" s="2" t="s">
        <v>58</v>
      </c>
    </row>
    <row r="13" ht="409.5" spans="1:7">
      <c r="A13" t="s">
        <v>7</v>
      </c>
      <c r="B13" t="s">
        <v>59</v>
      </c>
      <c r="C13" s="2" t="s">
        <v>60</v>
      </c>
      <c r="D13" s="2" t="s">
        <v>61</v>
      </c>
      <c r="E13" s="2" t="s">
        <v>62</v>
      </c>
      <c r="F13" t="str">
        <f>_xlfn.DISPIMG("ID_719C2F0E816648BC98D11FA3ABCFDF3D",1)</f>
        <v>=DISPIMG("ID_719C2F0E816648BC98D11FA3ABCFDF3D",1)</v>
      </c>
      <c r="G13" s="2" t="s">
        <v>63</v>
      </c>
    </row>
    <row r="14" ht="282" spans="1:7">
      <c r="A14" t="s">
        <v>7</v>
      </c>
      <c r="B14" t="s">
        <v>64</v>
      </c>
      <c r="C14" s="2" t="s">
        <v>65</v>
      </c>
      <c r="D14" s="2" t="s">
        <v>66</v>
      </c>
      <c r="E14" s="2" t="s">
        <v>67</v>
      </c>
      <c r="F14" t="str">
        <f>_xlfn.DISPIMG("ID_BD740428F0FD40C98122E8CC13044487",1)</f>
        <v>=DISPIMG("ID_BD740428F0FD40C98122E8CC13044487",1)</v>
      </c>
      <c r="G14" s="2" t="s">
        <v>68</v>
      </c>
    </row>
    <row r="15" ht="173.4" spans="1:7">
      <c r="A15" t="s">
        <v>7</v>
      </c>
      <c r="B15" t="s">
        <v>69</v>
      </c>
      <c r="C15" s="2" t="s">
        <v>70</v>
      </c>
      <c r="D15" s="2" t="s">
        <v>66</v>
      </c>
      <c r="E15" s="2" t="s">
        <v>71</v>
      </c>
      <c r="F15" t="str">
        <f>_xlfn.DISPIMG("ID_CEEB76F51408491DA42DA01D27BB2CDA",1)</f>
        <v>=DISPIMG("ID_CEEB76F51408491DA42DA01D27BB2CDA",1)</v>
      </c>
      <c r="G15" s="2" t="s">
        <v>72</v>
      </c>
    </row>
    <row r="16" ht="253.2" spans="1:7">
      <c r="A16" t="s">
        <v>7</v>
      </c>
      <c r="B16" t="s">
        <v>73</v>
      </c>
      <c r="C16" s="2" t="s">
        <v>74</v>
      </c>
      <c r="D16" s="2" t="s">
        <v>75</v>
      </c>
      <c r="E16" s="2" t="s">
        <v>76</v>
      </c>
      <c r="F16" t="str">
        <f>_xlfn.DISPIMG("ID_BD8FBF74D3D94F92873F3B98F46E154E",1)</f>
        <v>=DISPIMG("ID_BD8FBF74D3D94F92873F3B98F46E154E",1)</v>
      </c>
      <c r="G16" s="2" t="s">
        <v>77</v>
      </c>
    </row>
    <row r="17" ht="263.3" spans="1:7">
      <c r="A17" t="s">
        <v>7</v>
      </c>
      <c r="B17" t="s">
        <v>78</v>
      </c>
      <c r="C17" s="2" t="s">
        <v>79</v>
      </c>
      <c r="D17" s="2" t="s">
        <v>56</v>
      </c>
      <c r="E17" s="2" t="s">
        <v>80</v>
      </c>
      <c r="F17" t="str">
        <f>_xlfn.DISPIMG("ID_6B6C7C82AF3F4E5D9B203D92D372E3D7",1)</f>
        <v>=DISPIMG("ID_6B6C7C82AF3F4E5D9B203D92D372E3D7",1)</v>
      </c>
      <c r="G17" s="2" t="s">
        <v>81</v>
      </c>
    </row>
    <row r="18" ht="212" spans="1:7">
      <c r="A18" t="s">
        <v>7</v>
      </c>
      <c r="B18" t="s">
        <v>82</v>
      </c>
      <c r="C18" s="2" t="s">
        <v>83</v>
      </c>
      <c r="D18" s="2" t="s">
        <v>56</v>
      </c>
      <c r="E18" s="2" t="s">
        <v>84</v>
      </c>
      <c r="F18" t="str">
        <f>_xlfn.DISPIMG("ID_0DC6484C18B247F9935E9F0613FF9D7C",1)</f>
        <v>=DISPIMG("ID_0DC6484C18B247F9935E9F0613FF9D7C",1)</v>
      </c>
      <c r="G18" s="2" t="s">
        <v>85</v>
      </c>
    </row>
    <row r="19" ht="247" spans="1:7">
      <c r="A19" t="s">
        <v>7</v>
      </c>
      <c r="B19" t="s">
        <v>86</v>
      </c>
      <c r="C19" s="2" t="s">
        <v>87</v>
      </c>
      <c r="D19" s="2" t="s">
        <v>88</v>
      </c>
      <c r="E19" s="2" t="s">
        <v>89</v>
      </c>
      <c r="F19" t="str">
        <f>_xlfn.DISPIMG("ID_85D8FEAABD734D37B3786B1780CC63C9",1)</f>
        <v>=DISPIMG("ID_85D8FEAABD734D37B3786B1780CC63C9",1)</v>
      </c>
      <c r="G19" s="2" t="s">
        <v>90</v>
      </c>
    </row>
    <row r="20" ht="409.5" spans="1:7">
      <c r="A20" t="s">
        <v>91</v>
      </c>
      <c r="B20" t="s">
        <v>92</v>
      </c>
      <c r="C20" s="2" t="s">
        <v>93</v>
      </c>
      <c r="D20" s="2" t="s">
        <v>94</v>
      </c>
      <c r="E20" s="2" t="s">
        <v>95</v>
      </c>
      <c r="F20" t="str">
        <f>_xlfn.DISPIMG("ID_C7D6D0AA23CE48D1B1BA07E2EB173CC0",1)</f>
        <v>=DISPIMG("ID_C7D6D0AA23CE48D1B1BA07E2EB173CC0",1)</v>
      </c>
      <c r="G20" s="2" t="s">
        <v>96</v>
      </c>
    </row>
    <row r="21" ht="229" spans="1:7">
      <c r="A21" t="s">
        <v>91</v>
      </c>
      <c r="B21" t="s">
        <v>97</v>
      </c>
      <c r="C21" s="2" t="s">
        <v>98</v>
      </c>
      <c r="D21" s="2" t="s">
        <v>99</v>
      </c>
      <c r="E21" s="2" t="s">
        <v>100</v>
      </c>
      <c r="F21" t="str">
        <f>_xlfn.DISPIMG("ID_1A49C6874B7C421488A4AD6ED40425C8",1)</f>
        <v>=DISPIMG("ID_1A49C6874B7C421488A4AD6ED40425C8",1)</v>
      </c>
      <c r="G21" s="2" t="s">
        <v>101</v>
      </c>
    </row>
    <row r="22" ht="198" spans="1:7">
      <c r="A22" t="s">
        <v>91</v>
      </c>
      <c r="B22" t="s">
        <v>102</v>
      </c>
      <c r="C22" s="2" t="s">
        <v>103</v>
      </c>
      <c r="D22" s="2" t="s">
        <v>99</v>
      </c>
      <c r="E22" s="2" t="s">
        <v>104</v>
      </c>
      <c r="F22" t="str">
        <f>_xlfn.DISPIMG("ID_9FC275644D344D97ADF711B07A7B2DFF",1)</f>
        <v>=DISPIMG("ID_9FC275644D344D97ADF711B07A7B2DFF",1)</v>
      </c>
      <c r="G22" s="2" t="s">
        <v>105</v>
      </c>
    </row>
    <row r="23" ht="370" spans="1:7">
      <c r="A23" t="s">
        <v>91</v>
      </c>
      <c r="B23" t="s">
        <v>106</v>
      </c>
      <c r="C23" s="2" t="s">
        <v>107</v>
      </c>
      <c r="D23" s="2" t="s">
        <v>99</v>
      </c>
      <c r="E23" s="2" t="s">
        <v>108</v>
      </c>
      <c r="F23" t="str">
        <f>_xlfn.DISPIMG("ID_2B5418388A04475983DAE433FB9F687B",1)</f>
        <v>=DISPIMG("ID_2B5418388A04475983DAE433FB9F687B",1)</v>
      </c>
      <c r="G23" s="2" t="s">
        <v>109</v>
      </c>
    </row>
    <row r="24" ht="282" spans="1:7">
      <c r="A24" t="s">
        <v>91</v>
      </c>
      <c r="B24" t="s">
        <v>110</v>
      </c>
      <c r="C24" s="2" t="s">
        <v>111</v>
      </c>
      <c r="D24" s="2" t="s">
        <v>99</v>
      </c>
      <c r="E24" s="2" t="s">
        <v>112</v>
      </c>
      <c r="F24" t="str">
        <f>_xlfn.DISPIMG("ID_C47304ED5D904D25BC6BE2214FEC2DFB",1)</f>
        <v>=DISPIMG("ID_C47304ED5D904D25BC6BE2214FEC2DFB",1)</v>
      </c>
      <c r="G24" s="2" t="s">
        <v>113</v>
      </c>
    </row>
    <row r="25" ht="259.85" spans="1:7">
      <c r="A25" t="s">
        <v>91</v>
      </c>
      <c r="B25" t="s">
        <v>114</v>
      </c>
      <c r="C25" s="2" t="s">
        <v>115</v>
      </c>
      <c r="D25" s="2" t="s">
        <v>51</v>
      </c>
      <c r="E25" s="2" t="s">
        <v>116</v>
      </c>
      <c r="F25" t="str">
        <f>_xlfn.DISPIMG("ID_5AB5E2BAC8754BA992F1F4243602CB7D",1)</f>
        <v>=DISPIMG("ID_5AB5E2BAC8754BA992F1F4243602CB7D",1)</v>
      </c>
      <c r="G25" s="2" t="s">
        <v>117</v>
      </c>
    </row>
    <row r="26" ht="409.5" spans="1:7">
      <c r="A26" t="s">
        <v>91</v>
      </c>
      <c r="B26" t="s">
        <v>118</v>
      </c>
      <c r="C26" s="2" t="s">
        <v>119</v>
      </c>
      <c r="D26" s="2" t="s">
        <v>51</v>
      </c>
      <c r="E26" s="2" t="s">
        <v>120</v>
      </c>
      <c r="F26" t="str">
        <f>_xlfn.DISPIMG("ID_A93B5CD8024840F78393F045C6A37A02",1)</f>
        <v>=DISPIMG("ID_A93B5CD8024840F78393F045C6A37A02",1)</v>
      </c>
      <c r="G26" s="2" t="s">
        <v>121</v>
      </c>
    </row>
    <row r="27" ht="286.55" spans="1:7">
      <c r="A27" t="s">
        <v>91</v>
      </c>
      <c r="B27" t="s">
        <v>122</v>
      </c>
      <c r="C27" s="2" t="s">
        <v>123</v>
      </c>
      <c r="D27" s="2" t="s">
        <v>61</v>
      </c>
      <c r="E27" s="2" t="s">
        <v>124</v>
      </c>
      <c r="F27" t="str">
        <f>_xlfn.DISPIMG("ID_D5C1C6C31E0D46AD9051066258915EE6",1)</f>
        <v>=DISPIMG("ID_D5C1C6C31E0D46AD9051066258915EE6",1)</v>
      </c>
      <c r="G27" s="2" t="s">
        <v>125</v>
      </c>
    </row>
    <row r="28" ht="377.2" spans="1:7">
      <c r="A28" t="s">
        <v>91</v>
      </c>
      <c r="B28" t="s">
        <v>126</v>
      </c>
      <c r="C28" s="2" t="s">
        <v>127</v>
      </c>
      <c r="D28" s="2" t="s">
        <v>61</v>
      </c>
      <c r="E28" s="2" t="s">
        <v>128</v>
      </c>
      <c r="F28" t="str">
        <f>_xlfn.DISPIMG("ID_795C46F7FC7B4D8795B649851B7070F3",1)</f>
        <v>=DISPIMG("ID_795C46F7FC7B4D8795B649851B7070F3",1)</v>
      </c>
      <c r="G28" s="2" t="s">
        <v>129</v>
      </c>
    </row>
    <row r="29" ht="194" spans="1:7">
      <c r="A29" t="s">
        <v>91</v>
      </c>
      <c r="B29" t="s">
        <v>130</v>
      </c>
      <c r="C29" s="2" t="s">
        <v>131</v>
      </c>
      <c r="D29" s="2" t="s">
        <v>88</v>
      </c>
      <c r="E29" s="2" t="s">
        <v>132</v>
      </c>
      <c r="F29" t="str">
        <f>_xlfn.DISPIMG("ID_A039F563ECBA42589F381E11C6293423",1)</f>
        <v>=DISPIMG("ID_A039F563ECBA42589F381E11C6293423",1)</v>
      </c>
      <c r="G29" s="2" t="s">
        <v>133</v>
      </c>
    </row>
    <row r="30" ht="388" spans="1:7">
      <c r="A30" t="s">
        <v>134</v>
      </c>
      <c r="B30" t="s">
        <v>135</v>
      </c>
      <c r="C30" s="2" t="s">
        <v>136</v>
      </c>
      <c r="D30" s="2" t="s">
        <v>137</v>
      </c>
      <c r="E30" s="2" t="s">
        <v>138</v>
      </c>
      <c r="F30" t="str">
        <f>_xlfn.DISPIMG("ID_CD58DE5481894DB5AD46D6C2FAC1A069",1)</f>
        <v>=DISPIMG("ID_CD58DE5481894DB5AD46D6C2FAC1A069",1)</v>
      </c>
      <c r="G30" s="2" t="s">
        <v>139</v>
      </c>
    </row>
    <row r="31" ht="352" spans="1:7">
      <c r="A31" t="s">
        <v>134</v>
      </c>
      <c r="B31" t="s">
        <v>140</v>
      </c>
      <c r="C31" s="2" t="s">
        <v>141</v>
      </c>
      <c r="D31" s="2" t="s">
        <v>10</v>
      </c>
      <c r="E31" s="2" t="s">
        <v>142</v>
      </c>
      <c r="F31" t="str">
        <f>_xlfn.DISPIMG("ID_8823545249234EA8B1683250433799D7",1)</f>
        <v>=DISPIMG("ID_8823545249234EA8B1683250433799D7",1)</v>
      </c>
      <c r="G31" s="2" t="s">
        <v>143</v>
      </c>
    </row>
    <row r="32" ht="300" spans="1:7">
      <c r="A32" t="s">
        <v>134</v>
      </c>
      <c r="B32" t="s">
        <v>144</v>
      </c>
      <c r="C32" s="2" t="s">
        <v>145</v>
      </c>
      <c r="D32" s="2" t="s">
        <v>146</v>
      </c>
      <c r="E32" s="2" t="s">
        <v>147</v>
      </c>
      <c r="F32" t="str">
        <f>_xlfn.DISPIMG("ID_7DB8E863F42F4DF38F9D3116AC7D01F1",1)</f>
        <v>=DISPIMG("ID_7DB8E863F42F4DF38F9D3116AC7D01F1",1)</v>
      </c>
      <c r="G32" s="2" t="s">
        <v>148</v>
      </c>
    </row>
    <row r="33" ht="247" spans="1:7">
      <c r="A33" t="s">
        <v>134</v>
      </c>
      <c r="B33" t="s">
        <v>149</v>
      </c>
      <c r="C33" s="2" t="s">
        <v>150</v>
      </c>
      <c r="D33" s="2" t="s">
        <v>151</v>
      </c>
      <c r="E33" s="2" t="s">
        <v>152</v>
      </c>
      <c r="F33" t="str">
        <f>_xlfn.DISPIMG("ID_405A865B6D794C87A02D88F37197966F",1)</f>
        <v>=DISPIMG("ID_405A865B6D794C87A02D88F37197966F",1)</v>
      </c>
      <c r="G33" s="2" t="s">
        <v>153</v>
      </c>
    </row>
    <row r="34" ht="247" spans="1:7">
      <c r="A34" t="s">
        <v>134</v>
      </c>
      <c r="B34" t="s">
        <v>154</v>
      </c>
      <c r="C34" s="2" t="s">
        <v>155</v>
      </c>
      <c r="D34" s="2" t="s">
        <v>151</v>
      </c>
      <c r="E34" s="2" t="s">
        <v>156</v>
      </c>
      <c r="F34" t="str">
        <f>_xlfn.DISPIMG("ID_8502C32FBD744C2DB53467D6CF622024",1)</f>
        <v>=DISPIMG("ID_8502C32FBD744C2DB53467D6CF622024",1)</v>
      </c>
      <c r="G34" s="2" t="s">
        <v>157</v>
      </c>
    </row>
    <row r="35" ht="409.5" spans="1:7">
      <c r="A35" t="s">
        <v>134</v>
      </c>
      <c r="B35" t="s">
        <v>158</v>
      </c>
      <c r="C35" s="2" t="s">
        <v>159</v>
      </c>
      <c r="D35" s="2" t="s">
        <v>15</v>
      </c>
      <c r="E35" s="2" t="s">
        <v>160</v>
      </c>
      <c r="F35" t="str">
        <f>_xlfn.DISPIMG("ID_21861ACC90DB47FC8728DABA472FA455",1)</f>
        <v>=DISPIMG("ID_21861ACC90DB47FC8728DABA472FA455",1)</v>
      </c>
      <c r="G35" s="2" t="s">
        <v>161</v>
      </c>
    </row>
    <row r="36" ht="388" spans="1:7">
      <c r="A36" t="s">
        <v>134</v>
      </c>
      <c r="B36" t="s">
        <v>162</v>
      </c>
      <c r="C36" s="2" t="s">
        <v>163</v>
      </c>
      <c r="D36" s="2" t="s">
        <v>15</v>
      </c>
      <c r="E36" s="2" t="s">
        <v>164</v>
      </c>
      <c r="F36" t="str">
        <f>_xlfn.DISPIMG("ID_EF9D83F727D24F55AE2A4947E4A89C2C",1)</f>
        <v>=DISPIMG("ID_EF9D83F727D24F55AE2A4947E4A89C2C",1)</v>
      </c>
      <c r="G36" s="2" t="s">
        <v>165</v>
      </c>
    </row>
    <row r="37" ht="317" spans="1:7">
      <c r="A37" t="s">
        <v>134</v>
      </c>
      <c r="B37" t="s">
        <v>166</v>
      </c>
      <c r="C37" s="2" t="s">
        <v>167</v>
      </c>
      <c r="D37" s="2" t="s">
        <v>15</v>
      </c>
      <c r="E37" s="2" t="s">
        <v>168</v>
      </c>
      <c r="F37" t="str">
        <f>_xlfn.DISPIMG("ID_29BDC046CEC140729BA44DA0F1C5DEE8",1)</f>
        <v>=DISPIMG("ID_29BDC046CEC140729BA44DA0F1C5DEE8",1)</v>
      </c>
      <c r="G37" s="2" t="s">
        <v>169</v>
      </c>
    </row>
    <row r="38" ht="317" spans="1:7">
      <c r="A38" t="s">
        <v>134</v>
      </c>
      <c r="B38" t="s">
        <v>170</v>
      </c>
      <c r="C38" s="2" t="s">
        <v>171</v>
      </c>
      <c r="D38" s="2" t="s">
        <v>15</v>
      </c>
      <c r="E38" s="2" t="s">
        <v>172</v>
      </c>
      <c r="F38" t="str">
        <f>_xlfn.DISPIMG("ID_806894E98CEB4F7AAC9F44160CE13178",1)</f>
        <v>=DISPIMG("ID_806894E98CEB4F7AAC9F44160CE13178",1)</v>
      </c>
      <c r="G38" s="2" t="s">
        <v>173</v>
      </c>
    </row>
    <row r="39" ht="300" spans="1:7">
      <c r="A39" t="s">
        <v>134</v>
      </c>
      <c r="B39" t="s">
        <v>174</v>
      </c>
      <c r="C39" s="2" t="s">
        <v>175</v>
      </c>
      <c r="D39" s="2" t="s">
        <v>32</v>
      </c>
      <c r="E39" s="2" t="s">
        <v>176</v>
      </c>
      <c r="F39" t="str">
        <f>_xlfn.DISPIMG("ID_F725D8826FB845FF961BB890164BAB77",1)</f>
        <v>=DISPIMG("ID_F725D8826FB845FF961BB890164BAB77",1)</v>
      </c>
      <c r="G39" s="2" t="s">
        <v>177</v>
      </c>
    </row>
    <row r="40" ht="282" spans="1:7">
      <c r="A40" t="s">
        <v>134</v>
      </c>
      <c r="B40" t="s">
        <v>178</v>
      </c>
      <c r="C40" s="2" t="s">
        <v>179</v>
      </c>
      <c r="D40" s="2" t="s">
        <v>180</v>
      </c>
      <c r="E40" s="2" t="s">
        <v>181</v>
      </c>
      <c r="F40" t="str">
        <f>_xlfn.DISPIMG("ID_3CE36DD7BDE245C5B02D091F49D02C15",1)</f>
        <v>=DISPIMG("ID_3CE36DD7BDE245C5B02D091F49D02C15",1)</v>
      </c>
      <c r="G40" s="2" t="s">
        <v>182</v>
      </c>
    </row>
    <row r="41" ht="194" spans="1:7">
      <c r="A41" t="s">
        <v>134</v>
      </c>
      <c r="B41" t="s">
        <v>183</v>
      </c>
      <c r="C41" s="2" t="s">
        <v>184</v>
      </c>
      <c r="D41" s="2" t="s">
        <v>185</v>
      </c>
      <c r="E41" s="2" t="s">
        <v>186</v>
      </c>
      <c r="F41" t="str">
        <f>_xlfn.DISPIMG("ID_0FC4F3B8C99D4DE0952DD1CB454353FF",1)</f>
        <v>=DISPIMG("ID_0FC4F3B8C99D4DE0952DD1CB454353FF",1)</v>
      </c>
      <c r="G41" s="2" t="s">
        <v>187</v>
      </c>
    </row>
    <row r="42" ht="264" spans="1:7">
      <c r="A42" t="s">
        <v>134</v>
      </c>
      <c r="B42" t="s">
        <v>188</v>
      </c>
      <c r="C42" s="2" t="s">
        <v>189</v>
      </c>
      <c r="D42" s="2" t="s">
        <v>190</v>
      </c>
      <c r="E42" s="2" t="s">
        <v>191</v>
      </c>
      <c r="F42" t="str">
        <f>_xlfn.DISPIMG("ID_92150D8F0C2B4A5DB45D1E4F9EED8219",1)</f>
        <v>=DISPIMG("ID_92150D8F0C2B4A5DB45D1E4F9EED8219",1)</v>
      </c>
      <c r="G42" s="2" t="s">
        <v>192</v>
      </c>
    </row>
    <row r="43" ht="405" spans="1:7">
      <c r="A43" t="s">
        <v>134</v>
      </c>
      <c r="B43" t="s">
        <v>193</v>
      </c>
      <c r="C43" s="2" t="s">
        <v>194</v>
      </c>
      <c r="D43" s="2" t="s">
        <v>190</v>
      </c>
      <c r="E43" s="2" t="s">
        <v>195</v>
      </c>
      <c r="F43" t="str">
        <f>_xlfn.DISPIMG("ID_98A518DC19404665AA95AAA8C01F28F2",1)</f>
        <v>=DISPIMG("ID_98A518DC19404665AA95AAA8C01F28F2",1)</v>
      </c>
      <c r="G43" s="2" t="s">
        <v>196</v>
      </c>
    </row>
    <row r="44" ht="352" spans="1:7">
      <c r="A44" t="s">
        <v>134</v>
      </c>
      <c r="B44" t="s">
        <v>197</v>
      </c>
      <c r="C44" s="2" t="s">
        <v>198</v>
      </c>
      <c r="D44" s="2" t="s">
        <v>199</v>
      </c>
      <c r="E44" s="2" t="s">
        <v>200</v>
      </c>
      <c r="F44" t="str">
        <f>_xlfn.DISPIMG("ID_C31174B1C63D49E68EB825F1CF1897CE",1)</f>
        <v>=DISPIMG("ID_C31174B1C63D49E68EB825F1CF1897CE",1)</v>
      </c>
      <c r="G44" s="2" t="s">
        <v>201</v>
      </c>
    </row>
    <row r="45" ht="212" spans="1:7">
      <c r="A45" t="s">
        <v>134</v>
      </c>
      <c r="B45" t="s">
        <v>202</v>
      </c>
      <c r="C45" s="2" t="s">
        <v>203</v>
      </c>
      <c r="D45" s="2" t="s">
        <v>204</v>
      </c>
      <c r="E45" s="2" t="s">
        <v>205</v>
      </c>
      <c r="F45" t="str">
        <f>_xlfn.DISPIMG("ID_EFBDCD83E43B4A25BF62B259FAA51CCD",1)</f>
        <v>=DISPIMG("ID_EFBDCD83E43B4A25BF62B259FAA51CCD",1)</v>
      </c>
      <c r="G45" s="2" t="s">
        <v>206</v>
      </c>
    </row>
    <row r="46" ht="282" spans="1:7">
      <c r="A46" t="s">
        <v>134</v>
      </c>
      <c r="B46" t="s">
        <v>207</v>
      </c>
      <c r="C46" s="2" t="s">
        <v>208</v>
      </c>
      <c r="D46" s="2" t="s">
        <v>209</v>
      </c>
      <c r="E46" s="2" t="s">
        <v>210</v>
      </c>
      <c r="F46" t="str">
        <f>_xlfn.DISPIMG("ID_0B068B3931D943AEACC5BB0E0F913E59",1)</f>
        <v>=DISPIMG("ID_0B068B3931D943AEACC5BB0E0F913E59",1)</v>
      </c>
      <c r="G46" s="2" t="s">
        <v>211</v>
      </c>
    </row>
    <row r="47" ht="198.2" spans="1:7">
      <c r="A47" t="s">
        <v>134</v>
      </c>
      <c r="B47" t="s">
        <v>212</v>
      </c>
      <c r="C47" s="2" t="s">
        <v>213</v>
      </c>
      <c r="D47" s="2" t="s">
        <v>214</v>
      </c>
      <c r="E47" s="2" t="s">
        <v>215</v>
      </c>
      <c r="F47" t="str">
        <f>_xlfn.DISPIMG("ID_85715B993F0444D98B4370FC1C01452B",1)</f>
        <v>=DISPIMG("ID_85715B993F0444D98B4370FC1C01452B",1)</v>
      </c>
      <c r="G47" s="2" t="s">
        <v>216</v>
      </c>
    </row>
    <row r="48" ht="264" spans="1:7">
      <c r="A48" t="s">
        <v>217</v>
      </c>
      <c r="B48" t="s">
        <v>218</v>
      </c>
      <c r="C48" s="2" t="s">
        <v>219</v>
      </c>
      <c r="D48" s="2" t="s">
        <v>220</v>
      </c>
      <c r="E48" s="2" t="s">
        <v>221</v>
      </c>
      <c r="F48" t="str">
        <f>_xlfn.DISPIMG("ID_49993471D5D24A9E83D2AC662684A51C",1)</f>
        <v>=DISPIMG("ID_49993471D5D24A9E83D2AC662684A51C",1)</v>
      </c>
      <c r="G48" s="2" t="s">
        <v>222</v>
      </c>
    </row>
    <row r="49" ht="212" spans="1:7">
      <c r="A49" t="s">
        <v>217</v>
      </c>
      <c r="B49" t="s">
        <v>223</v>
      </c>
      <c r="C49" s="2" t="s">
        <v>224</v>
      </c>
      <c r="D49" s="2" t="s">
        <v>220</v>
      </c>
      <c r="E49" s="2" t="s">
        <v>225</v>
      </c>
      <c r="F49" t="str">
        <f>_xlfn.DISPIMG("ID_3CF1395855FA402DA118F7CD08512F71",1)</f>
        <v>=DISPIMG("ID_3CF1395855FA402DA118F7CD08512F71",1)</v>
      </c>
      <c r="G49" s="2" t="s">
        <v>226</v>
      </c>
    </row>
    <row r="50" ht="198" spans="1:7">
      <c r="A50" t="s">
        <v>217</v>
      </c>
      <c r="B50" t="s">
        <v>227</v>
      </c>
      <c r="C50" s="2" t="s">
        <v>228</v>
      </c>
      <c r="D50" s="2" t="s">
        <v>220</v>
      </c>
      <c r="E50" s="2" t="s">
        <v>229</v>
      </c>
      <c r="F50" t="str">
        <f>_xlfn.DISPIMG("ID_4E279C189BD246A5B04D299C9ECDACCE",1)</f>
        <v>=DISPIMG("ID_4E279C189BD246A5B04D299C9ECDACCE",1)</v>
      </c>
      <c r="G50" s="2" t="s">
        <v>230</v>
      </c>
    </row>
    <row r="51" ht="197.75" spans="1:7">
      <c r="A51" t="s">
        <v>217</v>
      </c>
      <c r="B51" t="s">
        <v>231</v>
      </c>
      <c r="C51" s="2" t="s">
        <v>232</v>
      </c>
      <c r="D51" s="2" t="s">
        <v>137</v>
      </c>
      <c r="E51" s="2" t="s">
        <v>233</v>
      </c>
      <c r="F51" t="str">
        <f>_xlfn.DISPIMG("ID_DF77B4EFCB154B419A3BE5746DECCA2F",1)</f>
        <v>=DISPIMG("ID_DF77B4EFCB154B419A3BE5746DECCA2F",1)</v>
      </c>
      <c r="G51" s="2" t="s">
        <v>234</v>
      </c>
    </row>
    <row r="52" ht="247" spans="1:7">
      <c r="A52" t="s">
        <v>217</v>
      </c>
      <c r="B52" t="s">
        <v>235</v>
      </c>
      <c r="C52" s="2" t="s">
        <v>236</v>
      </c>
      <c r="D52" s="2" t="s">
        <v>137</v>
      </c>
      <c r="E52" s="2" t="s">
        <v>237</v>
      </c>
      <c r="F52" t="str">
        <f>_xlfn.DISPIMG("ID_9B19B59102424E72AF8D2CB33BB4C41E",1)</f>
        <v>=DISPIMG("ID_9B19B59102424E72AF8D2CB33BB4C41E",1)</v>
      </c>
      <c r="G52" s="2" t="s">
        <v>238</v>
      </c>
    </row>
    <row r="53" ht="198.2" spans="1:7">
      <c r="A53" t="s">
        <v>217</v>
      </c>
      <c r="B53" t="s">
        <v>239</v>
      </c>
      <c r="C53" s="2" t="s">
        <v>240</v>
      </c>
      <c r="D53" s="2" t="s">
        <v>137</v>
      </c>
      <c r="E53" s="2" t="s">
        <v>241</v>
      </c>
      <c r="F53" t="str">
        <f>_xlfn.DISPIMG("ID_24EB3F76744D4E19BB5E93E9C9136EAD",1)</f>
        <v>=DISPIMG("ID_24EB3F76744D4E19BB5E93E9C9136EAD",1)</v>
      </c>
      <c r="G53" s="2" t="s">
        <v>242</v>
      </c>
    </row>
    <row r="54" ht="212" spans="1:7">
      <c r="A54" t="s">
        <v>217</v>
      </c>
      <c r="B54" t="s">
        <v>243</v>
      </c>
      <c r="C54" s="2" t="s">
        <v>244</v>
      </c>
      <c r="D54" s="2" t="s">
        <v>10</v>
      </c>
      <c r="E54" s="2" t="s">
        <v>245</v>
      </c>
      <c r="F54" t="str">
        <f>_xlfn.DISPIMG("ID_4CD2D6055DB844668ED68B1B5D22A0A7",1)</f>
        <v>=DISPIMG("ID_4CD2D6055DB844668ED68B1B5D22A0A7",1)</v>
      </c>
      <c r="G54" s="2" t="s">
        <v>246</v>
      </c>
    </row>
    <row r="55" ht="247" spans="1:7">
      <c r="A55" t="s">
        <v>217</v>
      </c>
      <c r="B55" t="s">
        <v>247</v>
      </c>
      <c r="C55" s="2" t="s">
        <v>248</v>
      </c>
      <c r="D55" s="2" t="s">
        <v>146</v>
      </c>
      <c r="E55" s="2" t="s">
        <v>249</v>
      </c>
      <c r="F55" t="str">
        <f>_xlfn.DISPIMG("ID_97A45400B64446FF85983429C4584A97",1)</f>
        <v>=DISPIMG("ID_97A45400B64446FF85983429C4584A97",1)</v>
      </c>
      <c r="G55" s="2" t="s">
        <v>250</v>
      </c>
    </row>
    <row r="56" ht="229" spans="1:7">
      <c r="A56" t="s">
        <v>217</v>
      </c>
      <c r="B56" t="s">
        <v>251</v>
      </c>
      <c r="C56" s="2" t="s">
        <v>252</v>
      </c>
      <c r="D56" s="2" t="s">
        <v>146</v>
      </c>
      <c r="E56" s="2" t="s">
        <v>253</v>
      </c>
      <c r="F56" t="str">
        <f>_xlfn.DISPIMG("ID_5F28D67220BD439AB3A5214E7D7CC1CA",1)</f>
        <v>=DISPIMG("ID_5F28D67220BD439AB3A5214E7D7CC1CA",1)</v>
      </c>
      <c r="G56" s="2" t="s">
        <v>254</v>
      </c>
    </row>
    <row r="57" ht="212" spans="1:7">
      <c r="A57" t="s">
        <v>217</v>
      </c>
      <c r="B57" t="s">
        <v>255</v>
      </c>
      <c r="C57" s="2" t="s">
        <v>256</v>
      </c>
      <c r="D57" s="2" t="s">
        <v>146</v>
      </c>
      <c r="E57" s="2" t="s">
        <v>257</v>
      </c>
      <c r="F57" t="str">
        <f>_xlfn.DISPIMG("ID_33F480CDBCE9443CBCF8531C8467324B",1)</f>
        <v>=DISPIMG("ID_33F480CDBCE9443CBCF8531C8467324B",1)</v>
      </c>
      <c r="G57" s="2" t="s">
        <v>258</v>
      </c>
    </row>
    <row r="58" ht="388" spans="1:7">
      <c r="A58" t="s">
        <v>217</v>
      </c>
      <c r="B58" t="s">
        <v>259</v>
      </c>
      <c r="C58" s="2" t="s">
        <v>145</v>
      </c>
      <c r="D58" s="2" t="s">
        <v>146</v>
      </c>
      <c r="E58" s="2" t="s">
        <v>260</v>
      </c>
      <c r="F58" t="str">
        <f>_xlfn.DISPIMG("ID_1A950A9B2EAD45639C9BB44EFB16D302",1)</f>
        <v>=DISPIMG("ID_1A950A9B2EAD45639C9BB44EFB16D302",1)</v>
      </c>
      <c r="G58" s="2" t="s">
        <v>261</v>
      </c>
    </row>
    <row r="59" ht="264" spans="1:7">
      <c r="A59" t="s">
        <v>217</v>
      </c>
      <c r="B59" t="s">
        <v>262</v>
      </c>
      <c r="C59" s="2" t="s">
        <v>263</v>
      </c>
      <c r="D59" s="2" t="s">
        <v>146</v>
      </c>
      <c r="E59" s="2" t="s">
        <v>264</v>
      </c>
      <c r="F59" t="str">
        <f>_xlfn.DISPIMG("ID_B0B8016FBDBA4A80B7CD8D056673975E",1)</f>
        <v>=DISPIMG("ID_B0B8016FBDBA4A80B7CD8D056673975E",1)</v>
      </c>
      <c r="G59" s="2" t="s">
        <v>265</v>
      </c>
    </row>
    <row r="60" ht="264" spans="1:7">
      <c r="A60" t="s">
        <v>217</v>
      </c>
      <c r="B60" t="s">
        <v>266</v>
      </c>
      <c r="C60" s="2" t="s">
        <v>267</v>
      </c>
      <c r="D60" s="2" t="s">
        <v>15</v>
      </c>
      <c r="E60" s="2" t="s">
        <v>268</v>
      </c>
      <c r="F60" t="str">
        <f>_xlfn.DISPIMG("ID_00331C9FB7DA411EB56CBF8337122239",1)</f>
        <v>=DISPIMG("ID_00331C9FB7DA411EB56CBF8337122239",1)</v>
      </c>
      <c r="G60" s="2" t="s">
        <v>269</v>
      </c>
    </row>
    <row r="61" ht="317" spans="1:7">
      <c r="A61" t="s">
        <v>217</v>
      </c>
      <c r="B61" t="s">
        <v>270</v>
      </c>
      <c r="C61" s="2" t="s">
        <v>271</v>
      </c>
      <c r="D61" s="2" t="s">
        <v>15</v>
      </c>
      <c r="E61" s="2" t="s">
        <v>272</v>
      </c>
      <c r="F61" t="str">
        <f>_xlfn.DISPIMG("ID_4E021418D4C74EAD9BA73D50E104D7F3",1)</f>
        <v>=DISPIMG("ID_4E021418D4C74EAD9BA73D50E104D7F3",1)</v>
      </c>
      <c r="G61" s="2" t="s">
        <v>273</v>
      </c>
    </row>
    <row r="62" ht="282" spans="1:7">
      <c r="A62" t="s">
        <v>217</v>
      </c>
      <c r="B62" t="s">
        <v>274</v>
      </c>
      <c r="C62" s="2" t="s">
        <v>275</v>
      </c>
      <c r="D62" s="2" t="s">
        <v>15</v>
      </c>
      <c r="E62" s="2" t="s">
        <v>276</v>
      </c>
      <c r="F62" t="str">
        <f>_xlfn.DISPIMG("ID_78CD75DF26AB486F8DCAE62B3523ADDD",1)</f>
        <v>=DISPIMG("ID_78CD75DF26AB486F8DCAE62B3523ADDD",1)</v>
      </c>
      <c r="G62" s="2" t="s">
        <v>277</v>
      </c>
    </row>
    <row r="63" ht="370" spans="1:7">
      <c r="A63" t="s">
        <v>217</v>
      </c>
      <c r="B63" t="s">
        <v>278</v>
      </c>
      <c r="C63" s="2" t="s">
        <v>279</v>
      </c>
      <c r="D63" s="2" t="s">
        <v>32</v>
      </c>
      <c r="E63" s="2" t="s">
        <v>280</v>
      </c>
      <c r="F63" t="str">
        <f>_xlfn.DISPIMG("ID_54336870A5AB492DB83D1D9C285D2CF4",1)</f>
        <v>=DISPIMG("ID_54336870A5AB492DB83D1D9C285D2CF4",1)</v>
      </c>
      <c r="G63" s="2" t="s">
        <v>281</v>
      </c>
    </row>
    <row r="64" ht="352" spans="1:7">
      <c r="A64" t="s">
        <v>217</v>
      </c>
      <c r="B64" t="s">
        <v>282</v>
      </c>
      <c r="C64" s="2" t="s">
        <v>283</v>
      </c>
      <c r="D64" s="2" t="s">
        <v>32</v>
      </c>
      <c r="E64" s="2" t="s">
        <v>284</v>
      </c>
      <c r="F64" t="str">
        <f>_xlfn.DISPIMG("ID_7F4C59AA5D52446B8F2BB9BEAD377D8F",1)</f>
        <v>=DISPIMG("ID_7F4C59AA5D52446B8F2BB9BEAD377D8F",1)</v>
      </c>
      <c r="G64" s="2" t="s">
        <v>285</v>
      </c>
    </row>
    <row r="65" ht="229" spans="1:7">
      <c r="A65" t="s">
        <v>217</v>
      </c>
      <c r="B65" t="s">
        <v>286</v>
      </c>
      <c r="C65" s="2" t="s">
        <v>287</v>
      </c>
      <c r="D65" s="2" t="s">
        <v>32</v>
      </c>
      <c r="E65" s="2" t="s">
        <v>288</v>
      </c>
      <c r="F65" t="str">
        <f>_xlfn.DISPIMG("ID_6031F317D2FF4A42861B37D81AE3A736",1)</f>
        <v>=DISPIMG("ID_6031F317D2FF4A42861B37D81AE3A736",1)</v>
      </c>
      <c r="G65" s="2" t="s">
        <v>289</v>
      </c>
    </row>
    <row r="66" ht="247" spans="1:7">
      <c r="A66" t="s">
        <v>217</v>
      </c>
      <c r="B66" t="s">
        <v>290</v>
      </c>
      <c r="C66" s="2" t="s">
        <v>291</v>
      </c>
      <c r="D66" s="2" t="s">
        <v>292</v>
      </c>
      <c r="E66" s="2" t="s">
        <v>293</v>
      </c>
      <c r="F66" t="str">
        <f>_xlfn.DISPIMG("ID_9F9476600B514DB0822DAA4B9735A4DC",1)</f>
        <v>=DISPIMG("ID_9F9476600B514DB0822DAA4B9735A4DC",1)</v>
      </c>
      <c r="G66" s="2" t="s">
        <v>294</v>
      </c>
    </row>
    <row r="67" ht="197.8" spans="1:7">
      <c r="A67" t="s">
        <v>217</v>
      </c>
      <c r="B67" t="s">
        <v>295</v>
      </c>
      <c r="C67" s="2" t="s">
        <v>296</v>
      </c>
      <c r="D67" s="2" t="s">
        <v>180</v>
      </c>
      <c r="E67" s="2" t="s">
        <v>297</v>
      </c>
      <c r="F67" t="str">
        <f>_xlfn.DISPIMG("ID_A3D58CACAE8C409D9B8C553B5CA5A5DD",1)</f>
        <v>=DISPIMG("ID_A3D58CACAE8C409D9B8C553B5CA5A5DD",1)</v>
      </c>
      <c r="G67" s="2" t="s">
        <v>298</v>
      </c>
    </row>
    <row r="68" ht="198.2" spans="1:7">
      <c r="A68" t="s">
        <v>217</v>
      </c>
      <c r="B68" t="s">
        <v>299</v>
      </c>
      <c r="C68" s="2" t="s">
        <v>300</v>
      </c>
      <c r="D68" s="2" t="s">
        <v>180</v>
      </c>
      <c r="E68" s="2" t="s">
        <v>301</v>
      </c>
      <c r="F68" t="str">
        <f>_xlfn.DISPIMG("ID_162D8210A8874C94B3CE956B34AACB2F",1)</f>
        <v>=DISPIMG("ID_162D8210A8874C94B3CE956B34AACB2F",1)</v>
      </c>
      <c r="G68" s="2" t="s">
        <v>302</v>
      </c>
    </row>
    <row r="69" ht="198" spans="1:7">
      <c r="A69" t="s">
        <v>217</v>
      </c>
      <c r="B69" t="s">
        <v>303</v>
      </c>
      <c r="C69" s="2" t="s">
        <v>304</v>
      </c>
      <c r="D69" s="2" t="s">
        <v>180</v>
      </c>
      <c r="E69" s="2" t="s">
        <v>305</v>
      </c>
      <c r="F69" t="str">
        <f>_xlfn.DISPIMG("ID_6F38AFACF82F4560865CB684EB3E3709",1)</f>
        <v>=DISPIMG("ID_6F38AFACF82F4560865CB684EB3E3709",1)</v>
      </c>
      <c r="G69" s="2" t="s">
        <v>306</v>
      </c>
    </row>
    <row r="70" ht="229" spans="1:7">
      <c r="A70" t="s">
        <v>217</v>
      </c>
      <c r="B70" t="s">
        <v>307</v>
      </c>
      <c r="C70" s="2" t="s">
        <v>308</v>
      </c>
      <c r="D70" s="2" t="s">
        <v>180</v>
      </c>
      <c r="E70" s="2" t="s">
        <v>309</v>
      </c>
      <c r="F70" t="str">
        <f>_xlfn.DISPIMG("ID_418D3626167E45D7A588F3A56B4FCCFD",1)</f>
        <v>=DISPIMG("ID_418D3626167E45D7A588F3A56B4FCCFD",1)</v>
      </c>
      <c r="G70" s="2" t="s">
        <v>310</v>
      </c>
    </row>
    <row r="71" ht="264" spans="1:7">
      <c r="A71" t="s">
        <v>217</v>
      </c>
      <c r="B71" t="s">
        <v>311</v>
      </c>
      <c r="C71" s="2" t="s">
        <v>312</v>
      </c>
      <c r="D71" s="2" t="s">
        <v>180</v>
      </c>
      <c r="E71" s="2" t="s">
        <v>313</v>
      </c>
      <c r="F71" t="str">
        <f>_xlfn.DISPIMG("ID_C169AB3BDAD548F59BE74BA18B02F160",1)</f>
        <v>=DISPIMG("ID_C169AB3BDAD548F59BE74BA18B02F160",1)</v>
      </c>
      <c r="G71" s="2" t="s">
        <v>314</v>
      </c>
    </row>
    <row r="72" ht="194" spans="1:7">
      <c r="A72" t="s">
        <v>217</v>
      </c>
      <c r="B72" t="s">
        <v>315</v>
      </c>
      <c r="C72" s="2" t="s">
        <v>316</v>
      </c>
      <c r="D72" s="2" t="s">
        <v>180</v>
      </c>
      <c r="E72" s="2" t="s">
        <v>317</v>
      </c>
      <c r="F72" t="str">
        <f>_xlfn.DISPIMG("ID_E595B6EE51FE48F8AE9877EF2821C2EB",1)</f>
        <v>=DISPIMG("ID_E595B6EE51FE48F8AE9877EF2821C2EB",1)</v>
      </c>
      <c r="G72" s="2" t="s">
        <v>318</v>
      </c>
    </row>
    <row r="73" ht="282" spans="1:7">
      <c r="A73" t="s">
        <v>217</v>
      </c>
      <c r="B73" t="s">
        <v>319</v>
      </c>
      <c r="C73" s="2" t="s">
        <v>320</v>
      </c>
      <c r="D73" s="2" t="s">
        <v>185</v>
      </c>
      <c r="E73" s="2" t="s">
        <v>321</v>
      </c>
      <c r="F73" t="str">
        <f>_xlfn.DISPIMG("ID_D1F3C335309048D095138A609E7BE10C",1)</f>
        <v>=DISPIMG("ID_D1F3C335309048D095138A609E7BE10C",1)</v>
      </c>
      <c r="G73" s="2" t="s">
        <v>322</v>
      </c>
    </row>
    <row r="74" ht="282" spans="1:7">
      <c r="A74" t="s">
        <v>217</v>
      </c>
      <c r="B74" t="s">
        <v>323</v>
      </c>
      <c r="C74" s="2" t="s">
        <v>324</v>
      </c>
      <c r="D74" s="2" t="s">
        <v>190</v>
      </c>
      <c r="E74" s="2" t="s">
        <v>325</v>
      </c>
      <c r="F74" t="str">
        <f>_xlfn.DISPIMG("ID_E9BAC12CD8C44B649FB08310F4F513D7",1)</f>
        <v>=DISPIMG("ID_E9BAC12CD8C44B649FB08310F4F513D7",1)</v>
      </c>
      <c r="G74" s="2" t="s">
        <v>326</v>
      </c>
    </row>
    <row r="75" ht="317" spans="1:7">
      <c r="A75" t="s">
        <v>217</v>
      </c>
      <c r="B75" t="s">
        <v>327</v>
      </c>
      <c r="C75" s="2" t="s">
        <v>328</v>
      </c>
      <c r="D75" s="2" t="s">
        <v>190</v>
      </c>
      <c r="E75" s="2" t="s">
        <v>329</v>
      </c>
      <c r="F75" t="str">
        <f>_xlfn.DISPIMG("ID_EB6372155AE644CC90AF16E578ACE477",1)</f>
        <v>=DISPIMG("ID_EB6372155AE644CC90AF16E578ACE477",1)</v>
      </c>
      <c r="G75" s="2" t="s">
        <v>330</v>
      </c>
    </row>
    <row r="76" ht="212" spans="1:7">
      <c r="A76" t="s">
        <v>217</v>
      </c>
      <c r="B76" t="s">
        <v>331</v>
      </c>
      <c r="C76" s="2" t="s">
        <v>332</v>
      </c>
      <c r="D76" s="2" t="s">
        <v>190</v>
      </c>
      <c r="E76" s="2" t="s">
        <v>333</v>
      </c>
      <c r="F76" t="str">
        <f>_xlfn.DISPIMG("ID_55FA2EF512834E9788E72BB6EF5C8D34",1)</f>
        <v>=DISPIMG("ID_55FA2EF512834E9788E72BB6EF5C8D34",1)</v>
      </c>
      <c r="G76" s="2" t="s">
        <v>334</v>
      </c>
    </row>
    <row r="77" ht="239.1" spans="1:7">
      <c r="A77" t="s">
        <v>217</v>
      </c>
      <c r="B77" t="s">
        <v>335</v>
      </c>
      <c r="C77" s="2" t="s">
        <v>336</v>
      </c>
      <c r="D77" s="2" t="s">
        <v>190</v>
      </c>
      <c r="E77" s="2" t="s">
        <v>337</v>
      </c>
      <c r="F77" t="str">
        <f>_xlfn.DISPIMG("ID_0D51885191744B739BC6F2E7C0B64DCF",1)</f>
        <v>=DISPIMG("ID_0D51885191744B739BC6F2E7C0B64DCF",1)</v>
      </c>
      <c r="G77" s="2" t="s">
        <v>338</v>
      </c>
    </row>
    <row r="78" ht="229" spans="1:7">
      <c r="A78" t="s">
        <v>217</v>
      </c>
      <c r="B78" t="s">
        <v>339</v>
      </c>
      <c r="C78" s="2" t="s">
        <v>198</v>
      </c>
      <c r="D78" s="2" t="s">
        <v>199</v>
      </c>
      <c r="E78" s="2" t="s">
        <v>340</v>
      </c>
      <c r="F78" t="str">
        <f>_xlfn.DISPIMG("ID_B3B89682E00E4A4E8C13C85767C39E30",1)</f>
        <v>=DISPIMG("ID_B3B89682E00E4A4E8C13C85767C39E30",1)</v>
      </c>
      <c r="G78" s="2" t="s">
        <v>341</v>
      </c>
    </row>
    <row r="79" ht="197.6" spans="1:7">
      <c r="A79" t="s">
        <v>217</v>
      </c>
      <c r="B79" t="s">
        <v>342</v>
      </c>
      <c r="C79" s="2" t="s">
        <v>343</v>
      </c>
      <c r="D79" s="2" t="s">
        <v>204</v>
      </c>
      <c r="E79" s="2" t="s">
        <v>344</v>
      </c>
      <c r="F79" t="str">
        <f>_xlfn.DISPIMG("ID_74870218001F44FEB7E956770CD95D48",1)</f>
        <v>=DISPIMG("ID_74870218001F44FEB7E956770CD95D48",1)</v>
      </c>
      <c r="G79" s="2" t="s">
        <v>345</v>
      </c>
    </row>
    <row r="80" ht="154.9" spans="1:7">
      <c r="A80" t="s">
        <v>217</v>
      </c>
      <c r="B80" t="s">
        <v>346</v>
      </c>
      <c r="C80" s="2" t="s">
        <v>347</v>
      </c>
      <c r="D80" s="2" t="s">
        <v>204</v>
      </c>
      <c r="E80" s="2" t="s">
        <v>348</v>
      </c>
      <c r="F80" t="str">
        <f>_xlfn.DISPIMG("ID_8CE1AB957E3F47C18A4CB0CD1E1CA054",1)</f>
        <v>=DISPIMG("ID_8CE1AB957E3F47C18A4CB0CD1E1CA054",1)</v>
      </c>
      <c r="G80" s="2" t="s">
        <v>349</v>
      </c>
    </row>
    <row r="81" ht="282" spans="1:7">
      <c r="A81" t="s">
        <v>217</v>
      </c>
      <c r="B81" t="s">
        <v>350</v>
      </c>
      <c r="C81" s="2" t="s">
        <v>351</v>
      </c>
      <c r="D81" s="2" t="s">
        <v>204</v>
      </c>
      <c r="E81" s="2" t="s">
        <v>352</v>
      </c>
      <c r="F81" t="str">
        <f>_xlfn.DISPIMG("ID_70A89FADBB904EFC870C1FCA2203308C",1)</f>
        <v>=DISPIMG("ID_70A89FADBB904EFC870C1FCA2203308C",1)</v>
      </c>
      <c r="G81" s="2" t="s">
        <v>353</v>
      </c>
    </row>
    <row r="82" ht="229" spans="1:7">
      <c r="A82" t="s">
        <v>217</v>
      </c>
      <c r="B82" t="s">
        <v>354</v>
      </c>
      <c r="C82" s="2" t="s">
        <v>355</v>
      </c>
      <c r="D82" s="2" t="s">
        <v>51</v>
      </c>
      <c r="E82" s="2" t="s">
        <v>356</v>
      </c>
      <c r="F82" t="str">
        <f>_xlfn.DISPIMG("ID_BEFCBB72CDD24C70AD4C881896CE1EC4",1)</f>
        <v>=DISPIMG("ID_BEFCBB72CDD24C70AD4C881896CE1EC4",1)</v>
      </c>
      <c r="G82" s="2" t="s">
        <v>357</v>
      </c>
    </row>
    <row r="83" ht="229" spans="1:7">
      <c r="A83" t="s">
        <v>217</v>
      </c>
      <c r="B83" t="s">
        <v>358</v>
      </c>
      <c r="C83" s="2" t="s">
        <v>359</v>
      </c>
      <c r="D83" s="2" t="s">
        <v>51</v>
      </c>
      <c r="E83" s="2" t="s">
        <v>360</v>
      </c>
      <c r="F83" t="str">
        <f>_xlfn.DISPIMG("ID_A95F928F43424F77A4CE6E621F92EBCC",1)</f>
        <v>=DISPIMG("ID_A95F928F43424F77A4CE6E621F92EBCC",1)</v>
      </c>
      <c r="G83" s="2" t="s">
        <v>361</v>
      </c>
    </row>
    <row r="84" ht="198.15" spans="1:7">
      <c r="A84" t="s">
        <v>217</v>
      </c>
      <c r="B84" t="s">
        <v>362</v>
      </c>
      <c r="C84" s="2" t="s">
        <v>363</v>
      </c>
      <c r="D84" s="2" t="s">
        <v>364</v>
      </c>
      <c r="E84" s="2" t="s">
        <v>365</v>
      </c>
      <c r="F84" t="str">
        <f>_xlfn.DISPIMG("ID_E4CA5F6014C34C09AF73502E41EA686C",1)</f>
        <v>=DISPIMG("ID_E4CA5F6014C34C09AF73502E41EA686C",1)</v>
      </c>
      <c r="G84" s="2" t="s">
        <v>366</v>
      </c>
    </row>
    <row r="85" ht="247" spans="1:7">
      <c r="A85" t="s">
        <v>217</v>
      </c>
      <c r="B85" t="s">
        <v>367</v>
      </c>
      <c r="C85" s="2" t="s">
        <v>368</v>
      </c>
      <c r="D85" s="2" t="s">
        <v>369</v>
      </c>
      <c r="E85" s="2" t="s">
        <v>370</v>
      </c>
      <c r="F85" t="str">
        <f>_xlfn.DISPIMG("ID_DFCC012F13AC417592325A3F30BD782A",1)</f>
        <v>=DISPIMG("ID_DFCC012F13AC417592325A3F30BD782A",1)</v>
      </c>
      <c r="G85" s="2" t="s">
        <v>371</v>
      </c>
    </row>
    <row r="86" ht="185.45" spans="1:7">
      <c r="A86" t="s">
        <v>217</v>
      </c>
      <c r="B86" t="s">
        <v>372</v>
      </c>
      <c r="C86" s="2" t="s">
        <v>373</v>
      </c>
      <c r="D86" s="2" t="s">
        <v>374</v>
      </c>
      <c r="E86" s="2" t="s">
        <v>375</v>
      </c>
      <c r="F86" t="str">
        <f>_xlfn.DISPIMG("ID_3BD57486970F412B809885F1F6F8795A",1)</f>
        <v>=DISPIMG("ID_3BD57486970F412B809885F1F6F8795A",1)</v>
      </c>
      <c r="G86" s="2" t="s">
        <v>376</v>
      </c>
    </row>
    <row r="87" ht="198" spans="1:7">
      <c r="A87" t="s">
        <v>217</v>
      </c>
      <c r="B87" t="s">
        <v>377</v>
      </c>
      <c r="C87" s="2" t="s">
        <v>378</v>
      </c>
      <c r="D87" s="2" t="s">
        <v>379</v>
      </c>
      <c r="E87" s="2" t="s">
        <v>380</v>
      </c>
      <c r="F87" t="str">
        <f>_xlfn.DISPIMG("ID_A562BFD6166C445CBAEF6D0E06B23873",1)</f>
        <v>=DISPIMG("ID_A562BFD6166C445CBAEF6D0E06B23873",1)</v>
      </c>
      <c r="G87" s="2" t="s">
        <v>381</v>
      </c>
    </row>
    <row r="88" ht="405" spans="1:7">
      <c r="A88" t="s">
        <v>382</v>
      </c>
      <c r="B88" t="s">
        <v>383</v>
      </c>
      <c r="C88" s="2" t="s">
        <v>384</v>
      </c>
      <c r="D88" s="2" t="s">
        <v>220</v>
      </c>
      <c r="E88" s="2" t="s">
        <v>385</v>
      </c>
      <c r="F88" t="str">
        <f>_xlfn.DISPIMG("ID_8C1249DF3C974277B38C490AD10C424D",1)</f>
        <v>=DISPIMG("ID_8C1249DF3C974277B38C490AD10C424D",1)</v>
      </c>
      <c r="G88" s="2" t="s">
        <v>386</v>
      </c>
    </row>
    <row r="89" ht="267.45" spans="1:7">
      <c r="A89" t="s">
        <v>382</v>
      </c>
      <c r="B89" t="s">
        <v>387</v>
      </c>
      <c r="C89" s="2" t="s">
        <v>388</v>
      </c>
      <c r="D89" s="2" t="s">
        <v>220</v>
      </c>
      <c r="E89" s="2" t="s">
        <v>389</v>
      </c>
      <c r="F89" t="str">
        <f>_xlfn.DISPIMG("ID_8BF73814941B4493A2D699B636AA6BB1",1)</f>
        <v>=DISPIMG("ID_8BF73814941B4493A2D699B636AA6BB1",1)</v>
      </c>
      <c r="G89" s="2" t="s">
        <v>390</v>
      </c>
    </row>
    <row r="90" ht="282" spans="1:7">
      <c r="A90" t="s">
        <v>382</v>
      </c>
      <c r="B90" t="s">
        <v>391</v>
      </c>
      <c r="C90" s="2" t="s">
        <v>392</v>
      </c>
      <c r="D90" s="2" t="s">
        <v>146</v>
      </c>
      <c r="E90" s="2" t="s">
        <v>393</v>
      </c>
      <c r="F90" t="str">
        <f>_xlfn.DISPIMG("ID_0E63EEE936B7453DA9C58126990F3BE9",1)</f>
        <v>=DISPIMG("ID_0E63EEE936B7453DA9C58126990F3BE9",1)</v>
      </c>
      <c r="G90" s="2" t="s">
        <v>394</v>
      </c>
    </row>
    <row r="91" ht="229" spans="1:7">
      <c r="A91" t="s">
        <v>382</v>
      </c>
      <c r="B91" t="s">
        <v>395</v>
      </c>
      <c r="C91" s="2" t="s">
        <v>396</v>
      </c>
      <c r="D91" s="2" t="s">
        <v>32</v>
      </c>
      <c r="E91" s="2" t="s">
        <v>397</v>
      </c>
      <c r="F91" t="str">
        <f>_xlfn.DISPIMG("ID_A9992F867BEB40F2AA8044FAE445C59C",1)</f>
        <v>=DISPIMG("ID_A9992F867BEB40F2AA8044FAE445C59C",1)</v>
      </c>
      <c r="G91" s="2" t="s">
        <v>398</v>
      </c>
    </row>
    <row r="92" ht="264" spans="1:7">
      <c r="A92" t="s">
        <v>382</v>
      </c>
      <c r="B92" t="s">
        <v>399</v>
      </c>
      <c r="C92" s="2" t="s">
        <v>400</v>
      </c>
      <c r="D92" s="2" t="s">
        <v>180</v>
      </c>
      <c r="E92" s="2" t="s">
        <v>401</v>
      </c>
      <c r="F92" t="str">
        <f>_xlfn.DISPIMG("ID_82FE2EAE0BCB42B8BAC2AD53CCA803FE",1)</f>
        <v>=DISPIMG("ID_82FE2EAE0BCB42B8BAC2AD53CCA803FE",1)</v>
      </c>
      <c r="G92" s="2" t="s">
        <v>402</v>
      </c>
    </row>
    <row r="93" ht="335" spans="1:7">
      <c r="A93" t="s">
        <v>382</v>
      </c>
      <c r="B93" t="s">
        <v>403</v>
      </c>
      <c r="C93" s="2" t="s">
        <v>404</v>
      </c>
      <c r="D93" s="2" t="s">
        <v>180</v>
      </c>
      <c r="E93" s="2" t="s">
        <v>405</v>
      </c>
      <c r="F93" t="str">
        <f>_xlfn.DISPIMG("ID_4F6DD4A5898640E7A5F04779C9890A9D",1)</f>
        <v>=DISPIMG("ID_4F6DD4A5898640E7A5F04779C9890A9D",1)</v>
      </c>
      <c r="G93" s="2" t="s">
        <v>406</v>
      </c>
    </row>
    <row r="94" ht="176" spans="1:7">
      <c r="A94" t="s">
        <v>382</v>
      </c>
      <c r="B94" t="s">
        <v>407</v>
      </c>
      <c r="C94" s="2" t="s">
        <v>408</v>
      </c>
      <c r="D94" s="2" t="s">
        <v>180</v>
      </c>
      <c r="E94" s="2" t="s">
        <v>409</v>
      </c>
      <c r="F94" t="str">
        <f>_xlfn.DISPIMG("ID_8DD13BFDD6554D1487217B82D4941A24",1)</f>
        <v>=DISPIMG("ID_8DD13BFDD6554D1487217B82D4941A24",1)</v>
      </c>
      <c r="G94" s="2" t="s">
        <v>410</v>
      </c>
    </row>
    <row r="95" ht="222.9" spans="1:7">
      <c r="A95" t="s">
        <v>382</v>
      </c>
      <c r="B95" t="s">
        <v>411</v>
      </c>
      <c r="C95" s="2" t="s">
        <v>412</v>
      </c>
      <c r="D95" s="2" t="s">
        <v>204</v>
      </c>
      <c r="E95" s="2" t="s">
        <v>413</v>
      </c>
      <c r="F95" t="str">
        <f>_xlfn.DISPIMG("ID_BCB05348B76E42029306134E6D102492",1)</f>
        <v>=DISPIMG("ID_BCB05348B76E42029306134E6D102492",1)</v>
      </c>
      <c r="G95" s="2" t="s">
        <v>414</v>
      </c>
    </row>
    <row r="96" ht="292.35" spans="1:7">
      <c r="A96" t="s">
        <v>382</v>
      </c>
      <c r="B96" t="s">
        <v>415</v>
      </c>
      <c r="C96" s="2" t="s">
        <v>416</v>
      </c>
      <c r="D96" s="2" t="s">
        <v>292</v>
      </c>
      <c r="E96" s="2" t="s">
        <v>417</v>
      </c>
      <c r="F96" t="str">
        <f>_xlfn.DISPIMG("ID_21A921ED3FA44D469EDEC5A61B1E7F79",1)</f>
        <v>=DISPIMG("ID_21A921ED3FA44D469EDEC5A61B1E7F79",1)</v>
      </c>
      <c r="G96" s="2" t="s">
        <v>418</v>
      </c>
    </row>
    <row r="97" ht="229" spans="1:7">
      <c r="A97" t="s">
        <v>382</v>
      </c>
      <c r="B97" t="s">
        <v>419</v>
      </c>
      <c r="C97" s="2" t="s">
        <v>420</v>
      </c>
      <c r="D97" s="2" t="s">
        <v>292</v>
      </c>
      <c r="E97" s="2" t="s">
        <v>421</v>
      </c>
      <c r="F97" t="str">
        <f>_xlfn.DISPIMG("ID_28F5B0AB7289458CBB47FE8B6E034BE1",1)</f>
        <v>=DISPIMG("ID_28F5B0AB7289458CBB47FE8B6E034BE1",1)</v>
      </c>
      <c r="G97" s="2" t="s">
        <v>422</v>
      </c>
    </row>
    <row r="98" ht="247.85" spans="1:7">
      <c r="A98" t="s">
        <v>382</v>
      </c>
      <c r="B98" t="s">
        <v>423</v>
      </c>
      <c r="C98" s="2" t="s">
        <v>424</v>
      </c>
      <c r="D98" s="2" t="s">
        <v>425</v>
      </c>
      <c r="E98" s="2" t="s">
        <v>426</v>
      </c>
      <c r="F98" t="str">
        <f>_xlfn.DISPIMG("ID_0BBB71FC7E4A46B8A076B11C19FDB45A",1)</f>
        <v>=DISPIMG("ID_0BBB71FC7E4A46B8A076B11C19FDB45A",1)</v>
      </c>
      <c r="G98" s="2" t="s">
        <v>427</v>
      </c>
    </row>
    <row r="99" ht="251" spans="1:7">
      <c r="A99" t="s">
        <v>382</v>
      </c>
      <c r="B99" t="s">
        <v>428</v>
      </c>
      <c r="C99" s="2" t="s">
        <v>429</v>
      </c>
      <c r="D99" s="2" t="s">
        <v>425</v>
      </c>
      <c r="E99" s="2" t="s">
        <v>430</v>
      </c>
      <c r="F99" t="str">
        <f>_xlfn.DISPIMG("ID_28279F0AFBA14F47BF70ACE2BD2CDDF3",1)</f>
        <v>=DISPIMG("ID_28279F0AFBA14F47BF70ACE2BD2CDDF3",1)</v>
      </c>
      <c r="G99" s="2" t="s">
        <v>431</v>
      </c>
    </row>
    <row r="100" ht="317" spans="1:7">
      <c r="A100" t="s">
        <v>382</v>
      </c>
      <c r="B100" t="s">
        <v>432</v>
      </c>
      <c r="C100" s="2" t="s">
        <v>433</v>
      </c>
      <c r="D100" s="2" t="s">
        <v>146</v>
      </c>
      <c r="E100" s="2" t="s">
        <v>434</v>
      </c>
      <c r="F100" t="str">
        <f>_xlfn.DISPIMG("ID_C5A4B757013749FE97C0091EDF7B02BA",1)</f>
        <v>=DISPIMG("ID_C5A4B757013749FE97C0091EDF7B02BA",1)</v>
      </c>
      <c r="G100" s="2" t="s">
        <v>435</v>
      </c>
    </row>
    <row r="101" ht="247" spans="1:7">
      <c r="A101" t="s">
        <v>382</v>
      </c>
      <c r="B101" t="s">
        <v>436</v>
      </c>
      <c r="C101" s="2" t="s">
        <v>437</v>
      </c>
      <c r="D101" s="2" t="s">
        <v>369</v>
      </c>
      <c r="E101" s="2" t="s">
        <v>438</v>
      </c>
      <c r="F101" t="str">
        <f>_xlfn.DISPIMG("ID_F6536D90EC3D49A691E4737C38389457",1)</f>
        <v>=DISPIMG("ID_F6536D90EC3D49A691E4737C38389457",1)</v>
      </c>
      <c r="G101" s="2" t="s">
        <v>439</v>
      </c>
    </row>
  </sheetData>
  <pageMargins left="0.7" right="0.7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HAN Xuan</dc:creator>
  <cp:lastModifiedBy>暄</cp:lastModifiedBy>
  <dcterms:created xsi:type="dcterms:W3CDTF">2024-05-01T23:35:00Z</dcterms:created>
  <dcterms:modified xsi:type="dcterms:W3CDTF">2024-05-01T20:47:44Z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2052-6.5.2.8766</vt:lpwstr>
  </property>
  <property fmtid="{D5CDD505-2E9C-101B-9397-08002B2CF9AE}" pid="3" name="ICV">
    <vt:lpwstr>47EC70E89D89E4D775173266D746B397_42</vt:lpwstr>
  </property>
</Properties>
</file>